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adav\OD\Desktop\"/>
    </mc:Choice>
  </mc:AlternateContent>
  <xr:revisionPtr revIDLastSave="167" documentId="8_{8383BCA9-5A6D-4FF5-B92E-D5418384A0BC}" xr6:coauthVersionLast="36" xr6:coauthVersionMax="36" xr10:uidLastSave="{E05C8879-F881-4AAA-B638-637BADBCA5C1}"/>
  <bookViews>
    <workbookView xWindow="2775" yWindow="-15" windowWidth="17775" windowHeight="8175" tabRatio="535" activeTab="1" xr2:uid="{00000000-000D-0000-FFFF-FFFF00000000}"/>
  </bookViews>
  <sheets>
    <sheet name="Mult MD example" sheetId="3" r:id="rId1"/>
    <sheet name="TTE example" sheetId="4" r:id="rId2"/>
    <sheet name="Fetal example" sheetId="5" r:id="rId3"/>
  </sheets>
  <definedNames>
    <definedName name="_xlnm.Print_Area" localSheetId="0">'Mult MD example'!$A$1:$W$38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2" i="4" l="1"/>
  <c r="N37" i="4"/>
  <c r="O37" i="4" s="1"/>
  <c r="L37" i="4"/>
  <c r="K37" i="4"/>
  <c r="J37" i="4"/>
  <c r="I37" i="4"/>
  <c r="H37" i="4"/>
  <c r="G37" i="4"/>
  <c r="F37" i="4"/>
  <c r="E37" i="4"/>
  <c r="D37" i="4"/>
  <c r="C37" i="4"/>
  <c r="U23" i="5"/>
  <c r="T23" i="5"/>
  <c r="W22" i="5"/>
  <c r="U22" i="5"/>
  <c r="T22" i="5"/>
  <c r="W21" i="5"/>
  <c r="U21" i="5"/>
  <c r="T21" i="5"/>
  <c r="W20" i="5"/>
  <c r="U20" i="5"/>
  <c r="T20" i="5"/>
  <c r="W19" i="5"/>
  <c r="U19" i="5"/>
  <c r="T19" i="5"/>
  <c r="W18" i="5"/>
  <c r="U18" i="5"/>
  <c r="T18" i="5"/>
  <c r="W17" i="5"/>
  <c r="U17" i="5"/>
  <c r="T17" i="5"/>
  <c r="W16" i="5"/>
  <c r="U16" i="5"/>
  <c r="T16" i="5"/>
  <c r="W15" i="5"/>
  <c r="U15" i="5"/>
  <c r="T15" i="5"/>
  <c r="W14" i="5"/>
  <c r="U14" i="5"/>
  <c r="T14" i="5"/>
  <c r="W13" i="5"/>
  <c r="U13" i="5"/>
  <c r="T13" i="5"/>
  <c r="W12" i="5"/>
  <c r="U12" i="5"/>
  <c r="T12" i="5"/>
  <c r="W11" i="5"/>
  <c r="W23" i="5" s="1"/>
  <c r="U11" i="5"/>
  <c r="T11" i="5"/>
  <c r="U23" i="4"/>
  <c r="T23" i="4"/>
  <c r="U22" i="4"/>
  <c r="T22" i="4"/>
  <c r="W21" i="4"/>
  <c r="U21" i="4"/>
  <c r="T21" i="4"/>
  <c r="W20" i="4"/>
  <c r="U20" i="4"/>
  <c r="T20" i="4"/>
  <c r="W19" i="4"/>
  <c r="U19" i="4"/>
  <c r="T19" i="4"/>
  <c r="W18" i="4"/>
  <c r="U18" i="4"/>
  <c r="T18" i="4"/>
  <c r="W17" i="4"/>
  <c r="U17" i="4"/>
  <c r="T17" i="4"/>
  <c r="W16" i="4"/>
  <c r="U16" i="4"/>
  <c r="T16" i="4"/>
  <c r="W15" i="4"/>
  <c r="U15" i="4"/>
  <c r="T15" i="4"/>
  <c r="W14" i="4"/>
  <c r="U14" i="4"/>
  <c r="T14" i="4"/>
  <c r="W13" i="4"/>
  <c r="U13" i="4"/>
  <c r="T13" i="4"/>
  <c r="W12" i="4"/>
  <c r="U12" i="4"/>
  <c r="T12" i="4"/>
  <c r="W11" i="4"/>
  <c r="W23" i="4" s="1"/>
  <c r="U11" i="4"/>
  <c r="T11" i="4"/>
  <c r="W23" i="3"/>
  <c r="W12" i="3"/>
  <c r="W13" i="3"/>
  <c r="W14" i="3"/>
  <c r="W15" i="3"/>
  <c r="W16" i="3"/>
  <c r="W17" i="3"/>
  <c r="W18" i="3"/>
  <c r="W19" i="3"/>
  <c r="W20" i="3"/>
  <c r="W21" i="3"/>
  <c r="W22" i="3"/>
  <c r="W11" i="3"/>
  <c r="U23" i="3"/>
  <c r="U12" i="3"/>
  <c r="U13" i="3"/>
  <c r="U14" i="3"/>
  <c r="U15" i="3"/>
  <c r="U16" i="3"/>
  <c r="U17" i="3"/>
  <c r="U18" i="3"/>
  <c r="U19" i="3"/>
  <c r="U20" i="3"/>
  <c r="U21" i="3"/>
  <c r="U22" i="3"/>
  <c r="U11" i="3"/>
  <c r="T14" i="3"/>
  <c r="T15" i="3"/>
  <c r="T16" i="3"/>
  <c r="T17" i="3"/>
  <c r="T18" i="3"/>
  <c r="T19" i="3"/>
  <c r="T20" i="3"/>
  <c r="T21" i="3"/>
  <c r="T22" i="3"/>
  <c r="T23" i="3"/>
  <c r="T13" i="3"/>
  <c r="T12" i="3"/>
  <c r="T11" i="3"/>
  <c r="L36" i="5"/>
  <c r="K36" i="5"/>
  <c r="J36" i="5"/>
  <c r="I36" i="5"/>
  <c r="H36" i="5"/>
  <c r="G36" i="5"/>
  <c r="F36" i="5"/>
  <c r="E36" i="5"/>
  <c r="D36" i="5"/>
  <c r="C36" i="5"/>
  <c r="L35" i="5"/>
  <c r="K35" i="5"/>
  <c r="J35" i="5"/>
  <c r="I35" i="5"/>
  <c r="H35" i="5"/>
  <c r="G35" i="5"/>
  <c r="F35" i="5"/>
  <c r="E35" i="5"/>
  <c r="D35" i="5"/>
  <c r="C35" i="5"/>
  <c r="L34" i="5"/>
  <c r="K34" i="5"/>
  <c r="J34" i="5"/>
  <c r="I34" i="5"/>
  <c r="H34" i="5"/>
  <c r="G34" i="5"/>
  <c r="F34" i="5"/>
  <c r="E34" i="5"/>
  <c r="D34" i="5"/>
  <c r="C34" i="5"/>
  <c r="L33" i="5"/>
  <c r="K33" i="5"/>
  <c r="J33" i="5"/>
  <c r="I33" i="5"/>
  <c r="H33" i="5"/>
  <c r="G33" i="5"/>
  <c r="F33" i="5"/>
  <c r="E33" i="5"/>
  <c r="D33" i="5"/>
  <c r="C33" i="5"/>
  <c r="L32" i="5"/>
  <c r="K32" i="5"/>
  <c r="J32" i="5"/>
  <c r="I32" i="5"/>
  <c r="H32" i="5"/>
  <c r="G32" i="5"/>
  <c r="F32" i="5"/>
  <c r="E32" i="5"/>
  <c r="D32" i="5"/>
  <c r="C32" i="5"/>
  <c r="L31" i="5"/>
  <c r="K31" i="5"/>
  <c r="J31" i="5"/>
  <c r="I31" i="5"/>
  <c r="H31" i="5"/>
  <c r="G31" i="5"/>
  <c r="F31" i="5"/>
  <c r="E31" i="5"/>
  <c r="D31" i="5"/>
  <c r="C31" i="5"/>
  <c r="L30" i="5"/>
  <c r="K30" i="5"/>
  <c r="J30" i="5"/>
  <c r="I30" i="5"/>
  <c r="H30" i="5"/>
  <c r="G30" i="5"/>
  <c r="F30" i="5"/>
  <c r="E30" i="5"/>
  <c r="D30" i="5"/>
  <c r="C30" i="5"/>
  <c r="L29" i="5"/>
  <c r="K29" i="5"/>
  <c r="J29" i="5"/>
  <c r="I29" i="5"/>
  <c r="H29" i="5"/>
  <c r="G29" i="5"/>
  <c r="F29" i="5"/>
  <c r="E29" i="5"/>
  <c r="D29" i="5"/>
  <c r="C29" i="5"/>
  <c r="L28" i="5"/>
  <c r="K28" i="5"/>
  <c r="J28" i="5"/>
  <c r="I28" i="5"/>
  <c r="H28" i="5"/>
  <c r="G28" i="5"/>
  <c r="F28" i="5"/>
  <c r="E28" i="5"/>
  <c r="D28" i="5"/>
  <c r="C28" i="5"/>
  <c r="L27" i="5"/>
  <c r="K27" i="5"/>
  <c r="J27" i="5"/>
  <c r="I27" i="5"/>
  <c r="H27" i="5"/>
  <c r="G27" i="5"/>
  <c r="F27" i="5"/>
  <c r="E27" i="5"/>
  <c r="D27" i="5"/>
  <c r="C27" i="5"/>
  <c r="L26" i="5"/>
  <c r="K26" i="5"/>
  <c r="J26" i="5"/>
  <c r="I26" i="5"/>
  <c r="H26" i="5"/>
  <c r="G26" i="5"/>
  <c r="F26" i="5"/>
  <c r="E26" i="5"/>
  <c r="D26" i="5"/>
  <c r="C26" i="5"/>
  <c r="S22" i="5"/>
  <c r="R22" i="5"/>
  <c r="Q22" i="5"/>
  <c r="P22" i="5"/>
  <c r="O22" i="5"/>
  <c r="N22" i="5"/>
  <c r="S21" i="5"/>
  <c r="R21" i="5"/>
  <c r="Q21" i="5"/>
  <c r="P21" i="5"/>
  <c r="O21" i="5"/>
  <c r="N21" i="5"/>
  <c r="S20" i="5"/>
  <c r="R20" i="5"/>
  <c r="Q20" i="5"/>
  <c r="P20" i="5"/>
  <c r="O20" i="5"/>
  <c r="N20" i="5"/>
  <c r="S19" i="5"/>
  <c r="R19" i="5"/>
  <c r="Q19" i="5"/>
  <c r="P19" i="5"/>
  <c r="O19" i="5"/>
  <c r="N19" i="5"/>
  <c r="S18" i="5"/>
  <c r="R18" i="5"/>
  <c r="Q18" i="5"/>
  <c r="P18" i="5"/>
  <c r="O18" i="5"/>
  <c r="N18" i="5"/>
  <c r="S17" i="5"/>
  <c r="R17" i="5"/>
  <c r="Q17" i="5"/>
  <c r="P17" i="5"/>
  <c r="O17" i="5"/>
  <c r="N17" i="5"/>
  <c r="S16" i="5"/>
  <c r="R16" i="5"/>
  <c r="Q16" i="5"/>
  <c r="P16" i="5"/>
  <c r="O16" i="5"/>
  <c r="N16" i="5"/>
  <c r="S15" i="5"/>
  <c r="R15" i="5"/>
  <c r="Q15" i="5"/>
  <c r="P15" i="5"/>
  <c r="O15" i="5"/>
  <c r="N15" i="5"/>
  <c r="S14" i="5"/>
  <c r="R14" i="5"/>
  <c r="Q14" i="5"/>
  <c r="P14" i="5"/>
  <c r="O14" i="5"/>
  <c r="N14" i="5"/>
  <c r="S13" i="5"/>
  <c r="R13" i="5"/>
  <c r="Q13" i="5"/>
  <c r="P13" i="5"/>
  <c r="O13" i="5"/>
  <c r="N13" i="5"/>
  <c r="S12" i="5"/>
  <c r="R12" i="5"/>
  <c r="Q12" i="5"/>
  <c r="P12" i="5"/>
  <c r="O12" i="5"/>
  <c r="N12" i="5"/>
  <c r="S11" i="5"/>
  <c r="R11" i="5"/>
  <c r="R23" i="5" s="1"/>
  <c r="Q11" i="5"/>
  <c r="Q23" i="5" s="1"/>
  <c r="P11" i="5"/>
  <c r="P23" i="5" s="1"/>
  <c r="O11" i="5"/>
  <c r="O23" i="5" s="1"/>
  <c r="N11" i="5"/>
  <c r="N23" i="5" s="1"/>
  <c r="R38" i="4"/>
  <c r="L36" i="4"/>
  <c r="K36" i="4"/>
  <c r="J36" i="4"/>
  <c r="I36" i="4"/>
  <c r="H36" i="4"/>
  <c r="G36" i="4"/>
  <c r="F36" i="4"/>
  <c r="E36" i="4"/>
  <c r="D36" i="4"/>
  <c r="C36" i="4"/>
  <c r="L35" i="4"/>
  <c r="K35" i="4"/>
  <c r="J35" i="4"/>
  <c r="I35" i="4"/>
  <c r="H35" i="4"/>
  <c r="G35" i="4"/>
  <c r="F35" i="4"/>
  <c r="E35" i="4"/>
  <c r="D35" i="4"/>
  <c r="C35" i="4"/>
  <c r="L34" i="4"/>
  <c r="K34" i="4"/>
  <c r="J34" i="4"/>
  <c r="I34" i="4"/>
  <c r="H34" i="4"/>
  <c r="G34" i="4"/>
  <c r="F34" i="4"/>
  <c r="E34" i="4"/>
  <c r="D34" i="4"/>
  <c r="C34" i="4"/>
  <c r="L33" i="4"/>
  <c r="K33" i="4"/>
  <c r="J33" i="4"/>
  <c r="I33" i="4"/>
  <c r="H33" i="4"/>
  <c r="G33" i="4"/>
  <c r="F33" i="4"/>
  <c r="E33" i="4"/>
  <c r="D33" i="4"/>
  <c r="C33" i="4"/>
  <c r="L32" i="4"/>
  <c r="K32" i="4"/>
  <c r="J32" i="4"/>
  <c r="I32" i="4"/>
  <c r="H32" i="4"/>
  <c r="G32" i="4"/>
  <c r="F32" i="4"/>
  <c r="E32" i="4"/>
  <c r="D32" i="4"/>
  <c r="C32" i="4"/>
  <c r="L31" i="4"/>
  <c r="K31" i="4"/>
  <c r="J31" i="4"/>
  <c r="I31" i="4"/>
  <c r="H31" i="4"/>
  <c r="G31" i="4"/>
  <c r="F31" i="4"/>
  <c r="E31" i="4"/>
  <c r="D31" i="4"/>
  <c r="C31" i="4"/>
  <c r="L30" i="4"/>
  <c r="K30" i="4"/>
  <c r="J30" i="4"/>
  <c r="I30" i="4"/>
  <c r="H30" i="4"/>
  <c r="G30" i="4"/>
  <c r="F30" i="4"/>
  <c r="E30" i="4"/>
  <c r="D30" i="4"/>
  <c r="C30" i="4"/>
  <c r="L29" i="4"/>
  <c r="K29" i="4"/>
  <c r="J29" i="4"/>
  <c r="I29" i="4"/>
  <c r="H29" i="4"/>
  <c r="G29" i="4"/>
  <c r="F29" i="4"/>
  <c r="E29" i="4"/>
  <c r="D29" i="4"/>
  <c r="C29" i="4"/>
  <c r="L28" i="4"/>
  <c r="K28" i="4"/>
  <c r="J28" i="4"/>
  <c r="I28" i="4"/>
  <c r="H28" i="4"/>
  <c r="G28" i="4"/>
  <c r="F28" i="4"/>
  <c r="E28" i="4"/>
  <c r="D28" i="4"/>
  <c r="C28" i="4"/>
  <c r="L27" i="4"/>
  <c r="K27" i="4"/>
  <c r="J27" i="4"/>
  <c r="I27" i="4"/>
  <c r="H27" i="4"/>
  <c r="G27" i="4"/>
  <c r="F27" i="4"/>
  <c r="E27" i="4"/>
  <c r="D27" i="4"/>
  <c r="C27" i="4"/>
  <c r="L26" i="4"/>
  <c r="K26" i="4"/>
  <c r="J26" i="4"/>
  <c r="I26" i="4"/>
  <c r="H26" i="4"/>
  <c r="G26" i="4"/>
  <c r="F26" i="4"/>
  <c r="E26" i="4"/>
  <c r="D26" i="4"/>
  <c r="C26" i="4"/>
  <c r="S22" i="4"/>
  <c r="R22" i="4"/>
  <c r="Q22" i="4"/>
  <c r="P22" i="4"/>
  <c r="O22" i="4"/>
  <c r="N22" i="4"/>
  <c r="S21" i="4"/>
  <c r="R21" i="4"/>
  <c r="Q21" i="4"/>
  <c r="P21" i="4"/>
  <c r="O21" i="4"/>
  <c r="N21" i="4"/>
  <c r="S20" i="4"/>
  <c r="R20" i="4"/>
  <c r="Q20" i="4"/>
  <c r="P20" i="4"/>
  <c r="O20" i="4"/>
  <c r="N20" i="4"/>
  <c r="S19" i="4"/>
  <c r="R19" i="4"/>
  <c r="Q19" i="4"/>
  <c r="P19" i="4"/>
  <c r="O19" i="4"/>
  <c r="N19" i="4"/>
  <c r="S18" i="4"/>
  <c r="R18" i="4"/>
  <c r="Q18" i="4"/>
  <c r="P18" i="4"/>
  <c r="O18" i="4"/>
  <c r="N18" i="4"/>
  <c r="S17" i="4"/>
  <c r="R17" i="4"/>
  <c r="Q17" i="4"/>
  <c r="P17" i="4"/>
  <c r="O17" i="4"/>
  <c r="N17" i="4"/>
  <c r="S16" i="4"/>
  <c r="R16" i="4"/>
  <c r="Q16" i="4"/>
  <c r="P16" i="4"/>
  <c r="O16" i="4"/>
  <c r="N16" i="4"/>
  <c r="S15" i="4"/>
  <c r="R15" i="4"/>
  <c r="Q15" i="4"/>
  <c r="P15" i="4"/>
  <c r="O15" i="4"/>
  <c r="N15" i="4"/>
  <c r="S14" i="4"/>
  <c r="R14" i="4"/>
  <c r="Q14" i="4"/>
  <c r="P14" i="4"/>
  <c r="O14" i="4"/>
  <c r="N14" i="4"/>
  <c r="S13" i="4"/>
  <c r="R13" i="4"/>
  <c r="Q13" i="4"/>
  <c r="P13" i="4"/>
  <c r="O13" i="4"/>
  <c r="N13" i="4"/>
  <c r="S12" i="4"/>
  <c r="R12" i="4"/>
  <c r="Q12" i="4"/>
  <c r="P12" i="4"/>
  <c r="O12" i="4"/>
  <c r="N12" i="4"/>
  <c r="S11" i="4"/>
  <c r="R11" i="4"/>
  <c r="Q11" i="4"/>
  <c r="Q23" i="4" s="1"/>
  <c r="P11" i="4"/>
  <c r="O11" i="4"/>
  <c r="N11" i="4"/>
  <c r="N23" i="4" s="1"/>
  <c r="S23" i="5" l="1"/>
  <c r="N26" i="5"/>
  <c r="O26" i="5" s="1"/>
  <c r="N28" i="5"/>
  <c r="O28" i="5" s="1"/>
  <c r="N29" i="5"/>
  <c r="O29" i="5" s="1"/>
  <c r="N30" i="5"/>
  <c r="O30" i="5" s="1"/>
  <c r="N32" i="5"/>
  <c r="O32" i="5" s="1"/>
  <c r="N33" i="5"/>
  <c r="O33" i="5" s="1"/>
  <c r="N34" i="5"/>
  <c r="O34" i="5" s="1"/>
  <c r="N36" i="5"/>
  <c r="O36" i="5" s="1"/>
  <c r="N27" i="5"/>
  <c r="O27" i="5" s="1"/>
  <c r="N31" i="5"/>
  <c r="O31" i="5" s="1"/>
  <c r="N35" i="5"/>
  <c r="O35" i="5" s="1"/>
  <c r="R23" i="4"/>
  <c r="N26" i="4"/>
  <c r="O26" i="4" s="1"/>
  <c r="N28" i="4"/>
  <c r="O28" i="4" s="1"/>
  <c r="N29" i="4"/>
  <c r="O29" i="4" s="1"/>
  <c r="N30" i="4"/>
  <c r="O30" i="4" s="1"/>
  <c r="N32" i="4"/>
  <c r="O32" i="4" s="1"/>
  <c r="N33" i="4"/>
  <c r="O33" i="4" s="1"/>
  <c r="N34" i="4"/>
  <c r="O34" i="4" s="1"/>
  <c r="N36" i="4"/>
  <c r="O36" i="4" s="1"/>
  <c r="S23" i="4"/>
  <c r="O23" i="4"/>
  <c r="P23" i="4"/>
  <c r="N27" i="4"/>
  <c r="O27" i="4" s="1"/>
  <c r="N31" i="4"/>
  <c r="O31" i="4" s="1"/>
  <c r="N35" i="4"/>
  <c r="O23" i="3"/>
  <c r="P23" i="3"/>
  <c r="Q23" i="3"/>
  <c r="R23" i="3"/>
  <c r="S23" i="3"/>
  <c r="N23" i="3"/>
  <c r="S22" i="3"/>
  <c r="R22" i="3"/>
  <c r="Q22" i="3"/>
  <c r="P22" i="3"/>
  <c r="O22" i="3"/>
  <c r="N22" i="3"/>
  <c r="S15" i="3"/>
  <c r="O37" i="3"/>
  <c r="N11" i="3"/>
  <c r="D34" i="3"/>
  <c r="E34" i="3"/>
  <c r="F34" i="3"/>
  <c r="G34" i="3"/>
  <c r="H34" i="3"/>
  <c r="I34" i="3"/>
  <c r="J34" i="3"/>
  <c r="K34" i="3"/>
  <c r="L34" i="3"/>
  <c r="D35" i="3"/>
  <c r="E35" i="3"/>
  <c r="F35" i="3"/>
  <c r="G35" i="3"/>
  <c r="H35" i="3"/>
  <c r="I35" i="3"/>
  <c r="J35" i="3"/>
  <c r="K35" i="3"/>
  <c r="L35" i="3"/>
  <c r="D36" i="3"/>
  <c r="E36" i="3"/>
  <c r="F36" i="3"/>
  <c r="G36" i="3"/>
  <c r="H36" i="3"/>
  <c r="I36" i="3"/>
  <c r="J36" i="3"/>
  <c r="K36" i="3"/>
  <c r="L36" i="3"/>
  <c r="C36" i="3"/>
  <c r="C35" i="3"/>
  <c r="C34" i="3"/>
  <c r="L33" i="3"/>
  <c r="K33" i="3"/>
  <c r="J33" i="3"/>
  <c r="I33" i="3"/>
  <c r="H33" i="3"/>
  <c r="G33" i="3"/>
  <c r="F33" i="3"/>
  <c r="E33" i="3"/>
  <c r="D33" i="3"/>
  <c r="C33" i="3"/>
  <c r="L32" i="3"/>
  <c r="K32" i="3"/>
  <c r="J32" i="3"/>
  <c r="I32" i="3"/>
  <c r="H32" i="3"/>
  <c r="G32" i="3"/>
  <c r="F32" i="3"/>
  <c r="E32" i="3"/>
  <c r="D32" i="3"/>
  <c r="C32" i="3"/>
  <c r="L31" i="3"/>
  <c r="K31" i="3"/>
  <c r="J31" i="3"/>
  <c r="I31" i="3"/>
  <c r="H31" i="3"/>
  <c r="G31" i="3"/>
  <c r="F31" i="3"/>
  <c r="E31" i="3"/>
  <c r="D31" i="3"/>
  <c r="C31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L27" i="3"/>
  <c r="K27" i="3"/>
  <c r="J27" i="3"/>
  <c r="I27" i="3"/>
  <c r="H27" i="3"/>
  <c r="G27" i="3"/>
  <c r="F27" i="3"/>
  <c r="E27" i="3"/>
  <c r="D27" i="3"/>
  <c r="C27" i="3"/>
  <c r="D26" i="3"/>
  <c r="E26" i="3"/>
  <c r="F26" i="3"/>
  <c r="G26" i="3"/>
  <c r="H26" i="3"/>
  <c r="I26" i="3"/>
  <c r="J26" i="3"/>
  <c r="K26" i="3"/>
  <c r="L26" i="3"/>
  <c r="C26" i="3"/>
  <c r="R11" i="3"/>
  <c r="Q11" i="3"/>
  <c r="P11" i="3"/>
  <c r="O11" i="3"/>
  <c r="Q21" i="3"/>
  <c r="S21" i="3"/>
  <c r="R21" i="3"/>
  <c r="P21" i="3"/>
  <c r="O21" i="3"/>
  <c r="N21" i="3"/>
  <c r="S20" i="3"/>
  <c r="R20" i="3"/>
  <c r="Q20" i="3"/>
  <c r="P20" i="3"/>
  <c r="O20" i="3"/>
  <c r="N20" i="3"/>
  <c r="S19" i="3"/>
  <c r="R19" i="3"/>
  <c r="Q19" i="3"/>
  <c r="P19" i="3"/>
  <c r="O19" i="3"/>
  <c r="N19" i="3"/>
  <c r="S18" i="3"/>
  <c r="R18" i="3"/>
  <c r="Q18" i="3"/>
  <c r="P18" i="3"/>
  <c r="O18" i="3"/>
  <c r="N18" i="3"/>
  <c r="S17" i="3"/>
  <c r="R17" i="3"/>
  <c r="Q17" i="3"/>
  <c r="P17" i="3"/>
  <c r="O17" i="3"/>
  <c r="N17" i="3"/>
  <c r="S16" i="3"/>
  <c r="R16" i="3"/>
  <c r="Q16" i="3"/>
  <c r="P16" i="3"/>
  <c r="O16" i="3"/>
  <c r="N16" i="3"/>
  <c r="R15" i="3"/>
  <c r="Q15" i="3"/>
  <c r="P15" i="3"/>
  <c r="O15" i="3"/>
  <c r="N15" i="3"/>
  <c r="S14" i="3"/>
  <c r="R14" i="3"/>
  <c r="Q14" i="3"/>
  <c r="P14" i="3"/>
  <c r="O14" i="3"/>
  <c r="N14" i="3"/>
  <c r="S13" i="3"/>
  <c r="R13" i="3"/>
  <c r="Q13" i="3"/>
  <c r="P13" i="3"/>
  <c r="O13" i="3"/>
  <c r="N13" i="3"/>
  <c r="S12" i="3"/>
  <c r="R12" i="3"/>
  <c r="Q12" i="3"/>
  <c r="P12" i="3"/>
  <c r="O12" i="3"/>
  <c r="N12" i="3"/>
  <c r="S11" i="3"/>
  <c r="O37" i="5" l="1"/>
  <c r="N37" i="5"/>
  <c r="O35" i="4"/>
  <c r="O38" i="4" s="1"/>
  <c r="N38" i="4"/>
  <c r="N28" i="3"/>
  <c r="O28" i="3" s="1"/>
  <c r="N32" i="3"/>
  <c r="O32" i="3" s="1"/>
  <c r="N30" i="3"/>
  <c r="O30" i="3" s="1"/>
  <c r="N34" i="3"/>
  <c r="O34" i="3" s="1"/>
  <c r="N35" i="3"/>
  <c r="O35" i="3" s="1"/>
  <c r="N36" i="3"/>
  <c r="O36" i="3" s="1"/>
  <c r="N27" i="3"/>
  <c r="O27" i="3" s="1"/>
  <c r="N29" i="3"/>
  <c r="O29" i="3" s="1"/>
  <c r="N31" i="3"/>
  <c r="O31" i="3" s="1"/>
  <c r="N33" i="3"/>
  <c r="O33" i="3" s="1"/>
  <c r="N26" i="3"/>
  <c r="O26" i="3" s="1"/>
  <c r="N37" i="3" l="1"/>
  <c r="S38" i="4" l="1"/>
  <c r="Q38" i="4"/>
  <c r="P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Vivek Allada</author>
  </authors>
  <commentList>
    <comment ref="B1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Vivek Allada: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6"/>
            <color indexed="81"/>
            <rFont val="Tahoma"/>
            <family val="2"/>
          </rPr>
          <t>Magee</t>
        </r>
        <r>
          <rPr>
            <sz val="16"/>
            <color indexed="81"/>
            <rFont val="Tahoma"/>
            <family val="2"/>
          </rPr>
          <t xml:space="preserve">
1) Monday - Weinberg
2) Tuesday – Johnson
3) Wednesday - Ezon
4) Thursday – Ramlogan
5) Friday – DeBrunner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Vivek Allada</author>
  </authors>
  <commentList>
    <comment ref="B19" authorId="0" shapeId="0" xr:uid="{E69C5461-6D1A-4F8D-89BC-42182929C99B}">
      <text>
        <r>
          <rPr>
            <b/>
            <sz val="9"/>
            <color indexed="81"/>
            <rFont val="Tahoma"/>
            <family val="2"/>
          </rPr>
          <t>Vivek Allada: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6"/>
            <color indexed="81"/>
            <rFont val="Tahoma"/>
            <family val="2"/>
          </rPr>
          <t>Magee</t>
        </r>
        <r>
          <rPr>
            <sz val="16"/>
            <color indexed="81"/>
            <rFont val="Tahoma"/>
            <family val="2"/>
          </rPr>
          <t xml:space="preserve">
1) Monday - Weinberg
2) Tuesday – Johnson
3) Wednesday - Ezon
4) Thursday – Ramlogan
5) Friday – DeBrunner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Vivek Allada</author>
  </authors>
  <commentList>
    <comment ref="B19" authorId="0" shapeId="0" xr:uid="{3BF00CE2-9B85-4BD5-8D09-5963FEF21AEB}">
      <text>
        <r>
          <rPr>
            <b/>
            <sz val="9"/>
            <color indexed="81"/>
            <rFont val="Tahoma"/>
            <family val="2"/>
          </rPr>
          <t>Vivek Allada: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6"/>
            <color indexed="81"/>
            <rFont val="Tahoma"/>
            <family val="2"/>
          </rPr>
          <t>Magee</t>
        </r>
        <r>
          <rPr>
            <sz val="16"/>
            <color indexed="81"/>
            <rFont val="Tahoma"/>
            <family val="2"/>
          </rPr>
          <t xml:space="preserve">
1) Monday - Weinberg
2) Tuesday – Johnson
3) Wednesday - Ezon
4) Thursday – Ramlogan
5) Friday – DeBrunner
</t>
        </r>
      </text>
    </comment>
  </commentList>
</comments>
</file>

<file path=xl/sharedStrings.xml><?xml version="1.0" encoding="utf-8"?>
<sst xmlns="http://schemas.openxmlformats.org/spreadsheetml/2006/main" count="438" uniqueCount="57">
  <si>
    <t>Monday</t>
  </si>
  <si>
    <t>Tuesday</t>
  </si>
  <si>
    <t>Wednesday</t>
  </si>
  <si>
    <t>Thursday</t>
  </si>
  <si>
    <t>Friday</t>
  </si>
  <si>
    <t>Number of Sessions
Faculty</t>
  </si>
  <si>
    <t>Echo</t>
  </si>
  <si>
    <t>Echo 3</t>
  </si>
  <si>
    <t>Echo 4</t>
  </si>
  <si>
    <t>Magee/Fetal</t>
  </si>
  <si>
    <t>% Clinical Effort</t>
  </si>
  <si>
    <t>1st Mon</t>
  </si>
  <si>
    <t>1st Tues</t>
  </si>
  <si>
    <t>1st Wed</t>
  </si>
  <si>
    <t>1st Thurs</t>
  </si>
  <si>
    <t>1st Fri</t>
  </si>
  <si>
    <t>Day</t>
  </si>
  <si>
    <t>Time</t>
  </si>
  <si>
    <t>AM</t>
  </si>
  <si>
    <t>PM</t>
  </si>
  <si>
    <t>ECHO LAB</t>
  </si>
  <si>
    <t>MD #1</t>
  </si>
  <si>
    <t>MD #2</t>
  </si>
  <si>
    <t>MD #3</t>
  </si>
  <si>
    <t>MD #4</t>
  </si>
  <si>
    <t>Echo 5</t>
  </si>
  <si>
    <t>MD #5</t>
  </si>
  <si>
    <t>MD #7</t>
  </si>
  <si>
    <t>MD #8</t>
  </si>
  <si>
    <t>MD #9</t>
  </si>
  <si>
    <t>SUM</t>
  </si>
  <si>
    <t>Echo 1/TEE 1</t>
  </si>
  <si>
    <t>Echo 2/TEE 2</t>
  </si>
  <si>
    <t>Bus. Weekdays/Month =</t>
  </si>
  <si>
    <t>Echo TEE 2</t>
  </si>
  <si>
    <t>Echo TEE 1</t>
  </si>
  <si>
    <t>FETAL</t>
  </si>
  <si>
    <t xml:space="preserve">MD #2 </t>
  </si>
  <si>
    <t xml:space="preserve">MD #3 </t>
  </si>
  <si>
    <t>MD #6</t>
  </si>
  <si>
    <t>MD #10</t>
  </si>
  <si>
    <t>MD #11</t>
  </si>
  <si>
    <t>MD #12</t>
  </si>
  <si>
    <t>Available Sessions =</t>
  </si>
  <si>
    <t>Faculty TemplateFTE calculator</t>
  </si>
  <si>
    <t>IN ECHO LAB:</t>
  </si>
  <si>
    <t>Sample ECHO WEEK</t>
  </si>
  <si>
    <t>cFTE</t>
  </si>
  <si>
    <t>Echo sessions</t>
  </si>
  <si>
    <t>Total Echo sessions</t>
  </si>
  <si>
    <t>Total cFTE</t>
  </si>
  <si>
    <t>ECHO cFTE calculator</t>
  </si>
  <si>
    <t>Total Echo cFTE</t>
  </si>
  <si>
    <t>TEE cFTE</t>
  </si>
  <si>
    <t>Fetal cFTE</t>
  </si>
  <si>
    <t>TTE cFTE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</si>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</sst>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mmmm\-yyyy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6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color indexed="81"/>
      <name val="Tahoma"/>
      <family val="2"/>
    </font>
    <font>
      <b/>
      <sz val="10"/>
      <color rgb="FF006600"/>
      <name val="Arial"/>
      <family val="2"/>
    </font>
    <font>
      <b/>
      <sz val="10"/>
      <color rgb="FF003300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2" fontId="2" fillId="10" borderId="23" xfId="0" applyNumberFormat="1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right" vertical="center"/>
    </xf>
    <xf numFmtId="0" fontId="2" fillId="9" borderId="2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2" fontId="2" fillId="9" borderId="22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9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2" fillId="0" borderId="8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 textRotation="90"/>
    </xf>
    <xf numFmtId="165" fontId="3" fillId="3" borderId="16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textRotation="60" wrapText="1"/>
    </xf>
    <xf numFmtId="0" fontId="5" fillId="0" borderId="10" xfId="0" applyFont="1" applyFill="1" applyBorder="1" applyAlignment="1">
      <alignment horizontal="center" vertical="center" textRotation="60" wrapText="1"/>
    </xf>
    <xf numFmtId="0" fontId="5" fillId="0" borderId="20" xfId="0" applyFont="1" applyFill="1" applyBorder="1" applyAlignment="1">
      <alignment horizontal="center" vertical="center" textRotation="60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165" fontId="2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8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6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9" borderId="6" xfId="0" applyFont="1" applyFill="1" applyBorder="1" applyAlignment="1">
      <alignment horizontal="right" vertical="center"/>
    </xf>
    <xf numFmtId="0" fontId="2" fillId="9" borderId="7" xfId="0" applyFont="1" applyFill="1" applyBorder="1" applyAlignment="1">
      <alignment horizontal="center" vertical="center" wrapText="1"/>
    </xf>
    <xf numFmtId="2" fontId="2" fillId="9" borderId="7" xfId="0" applyNumberFormat="1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/>
    </xf>
    <xf numFmtId="2" fontId="2" fillId="10" borderId="4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FFCCFF"/>
      <color rgb="FFFFFF99"/>
      <color rgb="FF003300"/>
      <color rgb="FF006600"/>
      <color rgb="FF0BC50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showZeros="0" view="pageBreakPreview" zoomScale="70" zoomScaleNormal="60" zoomScaleSheetLayoutView="70" workbookViewId="0">
      <pane xSplit="2" ySplit="3" topLeftCell="E4" activePane="bottomRight" state="frozen"/>
      <selection pane="topRight" activeCell="D1" sqref="D1"/>
      <selection pane="bottomLeft" activeCell="A5" sqref="A5"/>
      <selection pane="bottomRight" activeCell="P24" sqref="P24:S38"/>
    </sheetView>
  </sheetViews>
  <sheetFormatPr defaultColWidth="9.140625" defaultRowHeight="12.75" x14ac:dyDescent="0.2"/>
  <cols>
    <col min="1" max="1" width="19.42578125" style="2" customWidth="1"/>
    <col min="2" max="2" width="21.7109375" style="2" customWidth="1"/>
    <col min="3" max="12" width="11.42578125" style="2" customWidth="1"/>
    <col min="13" max="13" width="19.7109375" style="5" bestFit="1" customWidth="1"/>
    <col min="14" max="14" width="10.85546875" style="5" customWidth="1"/>
    <col min="15" max="15" width="12.7109375" style="5" customWidth="1"/>
    <col min="16" max="16" width="4.85546875" style="5" bestFit="1" customWidth="1"/>
    <col min="17" max="17" width="4.7109375" style="5" bestFit="1" customWidth="1"/>
    <col min="18" max="18" width="4.7109375" style="5" customWidth="1"/>
    <col min="19" max="19" width="4.5703125" style="5" customWidth="1"/>
    <col min="20" max="20" width="14" style="5" bestFit="1" customWidth="1"/>
    <col min="21" max="21" width="16.5703125" style="2" customWidth="1"/>
    <col min="22" max="22" width="12.140625" style="2" bestFit="1" customWidth="1"/>
    <col min="23" max="23" width="13.140625" style="2" bestFit="1" customWidth="1"/>
    <col min="24" max="16384" width="9.140625" style="2"/>
  </cols>
  <sheetData>
    <row r="1" spans="1:23" ht="24" customHeight="1" thickBot="1" x14ac:dyDescent="0.25">
      <c r="A1" s="63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49" t="s">
        <v>44</v>
      </c>
      <c r="N1" s="50"/>
      <c r="O1" s="50"/>
      <c r="P1" s="50"/>
      <c r="Q1" s="50"/>
      <c r="R1" s="50"/>
      <c r="S1" s="50"/>
    </row>
    <row r="2" spans="1:23" ht="13.5" thickBo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51" t="s">
        <v>5</v>
      </c>
      <c r="N2" s="54" t="s">
        <v>6</v>
      </c>
      <c r="O2" s="55"/>
      <c r="P2" s="55"/>
      <c r="Q2" s="55"/>
      <c r="R2" s="55"/>
      <c r="S2" s="56"/>
      <c r="T2" s="4"/>
    </row>
    <row r="3" spans="1:23" x14ac:dyDescent="0.2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52"/>
      <c r="N3" s="57" t="s">
        <v>31</v>
      </c>
      <c r="O3" s="59" t="s">
        <v>32</v>
      </c>
      <c r="P3" s="59" t="s">
        <v>7</v>
      </c>
      <c r="Q3" s="41" t="s">
        <v>8</v>
      </c>
      <c r="R3" s="43" t="s">
        <v>25</v>
      </c>
      <c r="S3" s="46" t="s">
        <v>9</v>
      </c>
      <c r="T3" s="4"/>
    </row>
    <row r="4" spans="1:23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52"/>
      <c r="N4" s="57"/>
      <c r="O4" s="59"/>
      <c r="P4" s="59"/>
      <c r="Q4" s="41"/>
      <c r="R4" s="44"/>
      <c r="S4" s="47"/>
      <c r="T4" s="4"/>
    </row>
    <row r="5" spans="1:23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52"/>
      <c r="N5" s="57"/>
      <c r="O5" s="59"/>
      <c r="P5" s="59"/>
      <c r="Q5" s="41"/>
      <c r="R5" s="44"/>
      <c r="S5" s="47"/>
      <c r="T5" s="4"/>
    </row>
    <row r="6" spans="1:23" x14ac:dyDescent="0.2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52"/>
      <c r="N6" s="57"/>
      <c r="O6" s="59"/>
      <c r="P6" s="59"/>
      <c r="Q6" s="41"/>
      <c r="R6" s="44"/>
      <c r="S6" s="47"/>
      <c r="T6" s="39" t="s">
        <v>33</v>
      </c>
      <c r="U6" s="40"/>
      <c r="V6" s="18">
        <v>5</v>
      </c>
    </row>
    <row r="7" spans="1:23" x14ac:dyDescent="0.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52"/>
      <c r="N7" s="57"/>
      <c r="O7" s="59"/>
      <c r="P7" s="59"/>
      <c r="Q7" s="41"/>
      <c r="R7" s="44"/>
      <c r="S7" s="47"/>
      <c r="T7" s="39" t="s">
        <v>43</v>
      </c>
      <c r="U7" s="40"/>
      <c r="V7" s="18">
        <v>10</v>
      </c>
    </row>
    <row r="8" spans="1:23" x14ac:dyDescent="0.2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52"/>
      <c r="N8" s="57"/>
      <c r="O8" s="59"/>
      <c r="P8" s="59"/>
      <c r="Q8" s="41"/>
      <c r="R8" s="44"/>
      <c r="S8" s="47"/>
    </row>
    <row r="9" spans="1:23" x14ac:dyDescent="0.2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52"/>
      <c r="N9" s="57"/>
      <c r="O9" s="59"/>
      <c r="P9" s="59"/>
      <c r="Q9" s="41"/>
      <c r="R9" s="44"/>
      <c r="S9" s="47"/>
    </row>
    <row r="10" spans="1:23" ht="26.25" thickBot="1" x14ac:dyDescent="0.25">
      <c r="A10" s="69"/>
      <c r="B10" s="70"/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53"/>
      <c r="N10" s="58"/>
      <c r="O10" s="60"/>
      <c r="P10" s="60"/>
      <c r="Q10" s="42"/>
      <c r="R10" s="45"/>
      <c r="S10" s="48"/>
      <c r="T10" s="1" t="s">
        <v>53</v>
      </c>
      <c r="U10" s="1" t="s">
        <v>54</v>
      </c>
      <c r="V10" s="6" t="s">
        <v>55</v>
      </c>
      <c r="W10" s="8" t="s">
        <v>52</v>
      </c>
    </row>
    <row r="11" spans="1:23" x14ac:dyDescent="0.2">
      <c r="A11" s="61" t="s">
        <v>46</v>
      </c>
      <c r="B11" s="74"/>
      <c r="C11" s="78" t="s">
        <v>11</v>
      </c>
      <c r="D11" s="79"/>
      <c r="E11" s="78" t="s">
        <v>12</v>
      </c>
      <c r="F11" s="79"/>
      <c r="G11" s="78" t="s">
        <v>13</v>
      </c>
      <c r="H11" s="79"/>
      <c r="I11" s="78" t="s">
        <v>14</v>
      </c>
      <c r="J11" s="79"/>
      <c r="K11" s="78" t="s">
        <v>15</v>
      </c>
      <c r="L11" s="79"/>
      <c r="M11" s="22" t="s">
        <v>21</v>
      </c>
      <c r="N11" s="9">
        <f>COUNTIF($C$14:$L$14,"*MD #1")</f>
        <v>0</v>
      </c>
      <c r="O11" s="9">
        <f>COUNTIF($C$15:$L$15,"*MD #1")</f>
        <v>1</v>
      </c>
      <c r="P11" s="9">
        <f>COUNTIF($C$16:$L$16,"*MD #1")</f>
        <v>3</v>
      </c>
      <c r="Q11" s="9">
        <f>COUNTIF($C$17:$L$17,"*MD #1")</f>
        <v>3</v>
      </c>
      <c r="R11" s="9">
        <f>COUNTIF($C$18:$L$18,"*MD #1")</f>
        <v>0</v>
      </c>
      <c r="S11" s="9">
        <f>COUNTIF($C$19:$L$19,"*MD #1*")</f>
        <v>0</v>
      </c>
      <c r="T11" s="96">
        <f>(SUM(N11:O11)/V$7)</f>
        <v>0.1</v>
      </c>
      <c r="U11" s="96">
        <f>(SUM(S11)/V$7)</f>
        <v>0</v>
      </c>
      <c r="V11" s="96" t="s">
        <v>56</v>
      </c>
      <c r="W11" s="62">
        <f>N26/V$7</f>
        <v>0.7</v>
      </c>
    </row>
    <row r="12" spans="1:23" x14ac:dyDescent="0.2">
      <c r="A12" s="6">
        <v>0</v>
      </c>
      <c r="B12" s="75" t="s">
        <v>16</v>
      </c>
      <c r="C12" s="80" t="s">
        <v>0</v>
      </c>
      <c r="D12" s="81"/>
      <c r="E12" s="80" t="s">
        <v>1</v>
      </c>
      <c r="F12" s="81"/>
      <c r="G12" s="80" t="s">
        <v>2</v>
      </c>
      <c r="H12" s="81"/>
      <c r="I12" s="80" t="s">
        <v>3</v>
      </c>
      <c r="J12" s="81"/>
      <c r="K12" s="80" t="s">
        <v>4</v>
      </c>
      <c r="L12" s="81"/>
      <c r="M12" s="22" t="s">
        <v>22</v>
      </c>
      <c r="N12" s="9">
        <f>COUNTIF($C$14:$L$14,"*MD #2*")</f>
        <v>0</v>
      </c>
      <c r="O12" s="9">
        <f>COUNTIF($C$15:$L$15,"*MD #2*")</f>
        <v>1</v>
      </c>
      <c r="P12" s="9">
        <f>COUNTIF($C$16:$L$16,"*MD #2*")</f>
        <v>0</v>
      </c>
      <c r="Q12" s="9">
        <f>COUNTIF($C$17:$L$17,"*MD #2*")</f>
        <v>0</v>
      </c>
      <c r="R12" s="9">
        <f>COUNTIF($C$18:$L$18,"*MD #2*")</f>
        <v>0</v>
      </c>
      <c r="S12" s="9">
        <f>COUNTIF($C$19:$L$19,"*MD #2*")</f>
        <v>4</v>
      </c>
      <c r="T12" s="96">
        <f>(SUM(N12:O12)/V$7)</f>
        <v>0.1</v>
      </c>
      <c r="U12" s="96">
        <f t="shared" ref="U12:U23" si="0">(SUM(S12)/V$7)</f>
        <v>0.4</v>
      </c>
      <c r="V12" s="96" t="s">
        <v>56</v>
      </c>
      <c r="W12" s="62">
        <f t="shared" ref="W12:W23" si="1">N27/V$7</f>
        <v>0.4</v>
      </c>
    </row>
    <row r="13" spans="1:23" x14ac:dyDescent="0.2">
      <c r="A13" s="7">
        <v>0</v>
      </c>
      <c r="B13" s="75" t="s">
        <v>17</v>
      </c>
      <c r="C13" s="82" t="s">
        <v>18</v>
      </c>
      <c r="D13" s="83" t="s">
        <v>19</v>
      </c>
      <c r="E13" s="82" t="s">
        <v>18</v>
      </c>
      <c r="F13" s="83" t="s">
        <v>19</v>
      </c>
      <c r="G13" s="82" t="s">
        <v>18</v>
      </c>
      <c r="H13" s="83" t="s">
        <v>19</v>
      </c>
      <c r="I13" s="82" t="s">
        <v>18</v>
      </c>
      <c r="J13" s="83" t="s">
        <v>19</v>
      </c>
      <c r="K13" s="82" t="s">
        <v>18</v>
      </c>
      <c r="L13" s="83" t="s">
        <v>19</v>
      </c>
      <c r="M13" s="23" t="s">
        <v>23</v>
      </c>
      <c r="N13" s="9">
        <f>COUNTIF($C$14:$L$14,"*MD #3*")</f>
        <v>3</v>
      </c>
      <c r="O13" s="9">
        <f>COUNTIF($C$15:$L$15,"*MD #3*")</f>
        <v>0</v>
      </c>
      <c r="P13" s="9">
        <f>COUNTIF($C$16:$L$16,"*MD #3*")</f>
        <v>0</v>
      </c>
      <c r="Q13" s="9">
        <f>COUNTIF($C$17:$L$17,"*MD #3*")</f>
        <v>0</v>
      </c>
      <c r="R13" s="9">
        <f>COUNTIF($C$18:$L$18,"*MD #3*")</f>
        <v>1</v>
      </c>
      <c r="S13" s="9">
        <f>COUNTIF($C$19:$L$19,"*MD #3*")</f>
        <v>0</v>
      </c>
      <c r="T13" s="96">
        <f>(SUM(N13:O13)/V$7)</f>
        <v>0.3</v>
      </c>
      <c r="U13" s="96">
        <f t="shared" si="0"/>
        <v>0</v>
      </c>
      <c r="V13" s="96" t="s">
        <v>56</v>
      </c>
      <c r="W13" s="62">
        <f t="shared" si="1"/>
        <v>0.3</v>
      </c>
    </row>
    <row r="14" spans="1:23" x14ac:dyDescent="0.2">
      <c r="A14" s="71" t="s">
        <v>20</v>
      </c>
      <c r="B14" s="76" t="s">
        <v>35</v>
      </c>
      <c r="C14" s="84" t="s">
        <v>41</v>
      </c>
      <c r="D14" s="85" t="s">
        <v>39</v>
      </c>
      <c r="E14" s="84" t="s">
        <v>39</v>
      </c>
      <c r="F14" s="85" t="s">
        <v>41</v>
      </c>
      <c r="G14" s="84" t="s">
        <v>23</v>
      </c>
      <c r="H14" s="85" t="s">
        <v>41</v>
      </c>
      <c r="I14" s="84" t="s">
        <v>39</v>
      </c>
      <c r="J14" s="85" t="s">
        <v>41</v>
      </c>
      <c r="K14" s="90" t="s">
        <v>23</v>
      </c>
      <c r="L14" s="87" t="s">
        <v>38</v>
      </c>
      <c r="M14" s="91" t="s">
        <v>24</v>
      </c>
      <c r="N14" s="9">
        <f>COUNTIF($C$14:$L$14,"*MD #4*")</f>
        <v>0</v>
      </c>
      <c r="O14" s="9">
        <f>COUNTIF($C$15:$L$15,"*MD #4*")</f>
        <v>0</v>
      </c>
      <c r="P14" s="9">
        <f>COUNTIF($C$16:$L$16,"*MD #4*")</f>
        <v>0</v>
      </c>
      <c r="Q14" s="9">
        <f>COUNTIF($C$17:$L$17,"*MD #4*")</f>
        <v>1</v>
      </c>
      <c r="R14" s="9">
        <f>COUNTIF($C$18:$L$18,"*MD #4*")</f>
        <v>6</v>
      </c>
      <c r="S14" s="9">
        <f>COUNTIF($C$19:$L$19,"*MD #4*")</f>
        <v>0</v>
      </c>
      <c r="T14" s="96">
        <f t="shared" ref="T14:T23" si="2">(SUM(N14:O14)/V$7)</f>
        <v>0</v>
      </c>
      <c r="U14" s="96">
        <f t="shared" si="0"/>
        <v>0</v>
      </c>
      <c r="V14" s="96" t="s">
        <v>56</v>
      </c>
      <c r="W14" s="62">
        <f t="shared" si="1"/>
        <v>0.7</v>
      </c>
    </row>
    <row r="15" spans="1:23" x14ac:dyDescent="0.2">
      <c r="A15" s="72"/>
      <c r="B15" s="76" t="s">
        <v>34</v>
      </c>
      <c r="C15" s="84" t="s">
        <v>27</v>
      </c>
      <c r="D15" s="85" t="s">
        <v>27</v>
      </c>
      <c r="E15" s="84" t="s">
        <v>37</v>
      </c>
      <c r="F15" s="85" t="s">
        <v>39</v>
      </c>
      <c r="G15" s="84" t="s">
        <v>27</v>
      </c>
      <c r="H15" s="85" t="s">
        <v>27</v>
      </c>
      <c r="I15" s="84" t="s">
        <v>21</v>
      </c>
      <c r="J15" s="85" t="s">
        <v>39</v>
      </c>
      <c r="K15" s="84" t="s">
        <v>29</v>
      </c>
      <c r="L15" s="94"/>
      <c r="M15" s="22" t="s">
        <v>26</v>
      </c>
      <c r="N15" s="9">
        <f>COUNTIF($C$14:$L$14,"*MD #5*")</f>
        <v>0</v>
      </c>
      <c r="O15" s="9">
        <f>COUNTIF($C$15:$L$15,"*MD #5*")</f>
        <v>0</v>
      </c>
      <c r="P15" s="9">
        <f>COUNTIF($C$16:$L$16,"*MD #5*")</f>
        <v>0</v>
      </c>
      <c r="Q15" s="9">
        <f>COUNTIF($C$17:$L$17,"*MD #5*")</f>
        <v>0</v>
      </c>
      <c r="R15" s="9">
        <f>COUNTIF($C$18:$L$18,"*MD #5*")</f>
        <v>0</v>
      </c>
      <c r="S15" s="9">
        <f>COUNTIF($C$19:$L$19,"*MD #5*")</f>
        <v>6</v>
      </c>
      <c r="T15" s="96">
        <f t="shared" si="2"/>
        <v>0</v>
      </c>
      <c r="U15" s="96">
        <f t="shared" si="0"/>
        <v>0.6</v>
      </c>
      <c r="V15" s="96" t="s">
        <v>56</v>
      </c>
      <c r="W15" s="62">
        <f t="shared" si="1"/>
        <v>0.6</v>
      </c>
    </row>
    <row r="16" spans="1:23" x14ac:dyDescent="0.2">
      <c r="A16" s="72"/>
      <c r="B16" s="76" t="s">
        <v>7</v>
      </c>
      <c r="C16" s="84" t="s">
        <v>21</v>
      </c>
      <c r="D16" s="85" t="s">
        <v>21</v>
      </c>
      <c r="E16" s="84" t="s">
        <v>40</v>
      </c>
      <c r="F16" s="85" t="s">
        <v>40</v>
      </c>
      <c r="G16" s="84" t="s">
        <v>21</v>
      </c>
      <c r="H16" s="85" t="s">
        <v>39</v>
      </c>
      <c r="I16" s="84" t="s">
        <v>40</v>
      </c>
      <c r="J16" s="85" t="s">
        <v>40</v>
      </c>
      <c r="K16" s="84" t="s">
        <v>41</v>
      </c>
      <c r="L16" s="85" t="s">
        <v>29</v>
      </c>
      <c r="M16" s="23" t="s">
        <v>39</v>
      </c>
      <c r="N16" s="9">
        <f>COUNTIF($C$14:$L$14,"*MD #6*")</f>
        <v>3</v>
      </c>
      <c r="O16" s="9">
        <f>COUNTIF($C$15:$L$15,"*MD #6*")</f>
        <v>2</v>
      </c>
      <c r="P16" s="9">
        <f>COUNTIF($C$16:$L$16,"*MD #6*")</f>
        <v>1</v>
      </c>
      <c r="Q16" s="9">
        <f>COUNTIF($C$17:$L$17,"*MD #6*")</f>
        <v>0</v>
      </c>
      <c r="R16" s="9">
        <f>COUNTIF($C$18:$L$18,"*MD #6*")</f>
        <v>1</v>
      </c>
      <c r="S16" s="9">
        <f>COUNTIF($C$19:$L$19,"*MD #6*")</f>
        <v>0</v>
      </c>
      <c r="T16" s="96">
        <f t="shared" si="2"/>
        <v>0.5</v>
      </c>
      <c r="U16" s="96">
        <f t="shared" si="0"/>
        <v>0</v>
      </c>
      <c r="V16" s="96" t="s">
        <v>56</v>
      </c>
      <c r="W16" s="62">
        <f t="shared" si="1"/>
        <v>0.7</v>
      </c>
    </row>
    <row r="17" spans="1:23" x14ac:dyDescent="0.2">
      <c r="A17" s="72"/>
      <c r="B17" s="76" t="s">
        <v>8</v>
      </c>
      <c r="C17" s="86"/>
      <c r="D17" s="85" t="s">
        <v>40</v>
      </c>
      <c r="E17" s="84" t="s">
        <v>42</v>
      </c>
      <c r="F17" s="85" t="s">
        <v>42</v>
      </c>
      <c r="G17" s="90" t="s">
        <v>24</v>
      </c>
      <c r="H17" s="85" t="s">
        <v>21</v>
      </c>
      <c r="I17" s="84" t="s">
        <v>42</v>
      </c>
      <c r="J17" s="85" t="s">
        <v>42</v>
      </c>
      <c r="K17" s="84" t="s">
        <v>21</v>
      </c>
      <c r="L17" s="85" t="s">
        <v>21</v>
      </c>
      <c r="M17" s="22" t="s">
        <v>27</v>
      </c>
      <c r="N17" s="9">
        <f>COUNTIF($C$14:$L$14,"*MD #7*")</f>
        <v>0</v>
      </c>
      <c r="O17" s="9">
        <f>COUNTIF($C$15:$L$15,"*MD #7*")</f>
        <v>4</v>
      </c>
      <c r="P17" s="9">
        <f>COUNTIF($C$16:$L$16,"*MD #7*")</f>
        <v>0</v>
      </c>
      <c r="Q17" s="9">
        <f>COUNTIF($C$17:$L$17,"*MD #7*")</f>
        <v>0</v>
      </c>
      <c r="R17" s="9">
        <f>COUNTIF($C$18:$L$18,"*MD #7*")</f>
        <v>0</v>
      </c>
      <c r="S17" s="9">
        <f>COUNTIF($C$19:$L$19,"*MD #7*")</f>
        <v>0</v>
      </c>
      <c r="T17" s="96">
        <f t="shared" si="2"/>
        <v>0.4</v>
      </c>
      <c r="U17" s="96">
        <f t="shared" si="0"/>
        <v>0</v>
      </c>
      <c r="V17" s="96" t="s">
        <v>56</v>
      </c>
      <c r="W17" s="62">
        <f t="shared" si="1"/>
        <v>0.4</v>
      </c>
    </row>
    <row r="18" spans="1:23" x14ac:dyDescent="0.2">
      <c r="A18" s="72"/>
      <c r="B18" s="76" t="s">
        <v>25</v>
      </c>
      <c r="C18" s="84" t="s">
        <v>40</v>
      </c>
      <c r="D18" s="87" t="s">
        <v>29</v>
      </c>
      <c r="E18" s="90" t="s">
        <v>24</v>
      </c>
      <c r="F18" s="87" t="s">
        <v>24</v>
      </c>
      <c r="G18" s="84" t="s">
        <v>39</v>
      </c>
      <c r="H18" s="85" t="s">
        <v>23</v>
      </c>
      <c r="I18" s="90" t="s">
        <v>24</v>
      </c>
      <c r="J18" s="87" t="s">
        <v>24</v>
      </c>
      <c r="K18" s="90" t="s">
        <v>24</v>
      </c>
      <c r="L18" s="87" t="s">
        <v>24</v>
      </c>
      <c r="M18" s="92" t="s">
        <v>28</v>
      </c>
      <c r="N18" s="9">
        <f>COUNTIF($C$14:$L$14,"*MD #8*")</f>
        <v>0</v>
      </c>
      <c r="O18" s="9">
        <f>COUNTIF($C$15:$L$15,"*MD #8*")</f>
        <v>0</v>
      </c>
      <c r="P18" s="9">
        <f>COUNTIF($C$16:$L$16,"*MD #8*")</f>
        <v>0</v>
      </c>
      <c r="Q18" s="9">
        <f>COUNTIF($C$17:$L$17,"*MD #8*")</f>
        <v>0</v>
      </c>
      <c r="R18" s="9">
        <f>COUNTIF($C$18:$L$18,"*MD #8*")</f>
        <v>0</v>
      </c>
      <c r="S18" s="9">
        <f>COUNTIF($C$19:$L$19,"*MD #8*")</f>
        <v>0</v>
      </c>
      <c r="T18" s="96">
        <f t="shared" si="2"/>
        <v>0</v>
      </c>
      <c r="U18" s="96">
        <f t="shared" si="0"/>
        <v>0</v>
      </c>
      <c r="V18" s="96" t="s">
        <v>56</v>
      </c>
      <c r="W18" s="62">
        <f t="shared" si="1"/>
        <v>0</v>
      </c>
    </row>
    <row r="19" spans="1:23" ht="13.5" thickBot="1" x14ac:dyDescent="0.25">
      <c r="A19" s="73"/>
      <c r="B19" s="77" t="s">
        <v>36</v>
      </c>
      <c r="C19" s="88" t="s">
        <v>26</v>
      </c>
      <c r="D19" s="89" t="s">
        <v>26</v>
      </c>
      <c r="E19" s="88" t="s">
        <v>26</v>
      </c>
      <c r="F19" s="89" t="s">
        <v>26</v>
      </c>
      <c r="G19" s="88" t="s">
        <v>22</v>
      </c>
      <c r="H19" s="89" t="s">
        <v>22</v>
      </c>
      <c r="I19" s="88" t="s">
        <v>22</v>
      </c>
      <c r="J19" s="89" t="s">
        <v>22</v>
      </c>
      <c r="K19" s="88" t="s">
        <v>26</v>
      </c>
      <c r="L19" s="89" t="s">
        <v>26</v>
      </c>
      <c r="M19" s="93" t="s">
        <v>29</v>
      </c>
      <c r="N19" s="9">
        <f>COUNTIF($C$14:$L$14,"*MD #9*")</f>
        <v>0</v>
      </c>
      <c r="O19" s="9">
        <f>COUNTIF($C$15:$L$15,"*MD #9*")</f>
        <v>1</v>
      </c>
      <c r="P19" s="9">
        <f>COUNTIF($C$16:$L$16,"*MD #9*")</f>
        <v>1</v>
      </c>
      <c r="Q19" s="9">
        <f>COUNTIF($C$17:$L$17,"*MD #9*")</f>
        <v>0</v>
      </c>
      <c r="R19" s="9">
        <f>COUNTIF($C$18:$L$18,"*MD #9*")</f>
        <v>1</v>
      </c>
      <c r="S19" s="9">
        <f>COUNTIF($C$19:$L$19,"*MD #9*")</f>
        <v>0</v>
      </c>
      <c r="T19" s="96">
        <f t="shared" si="2"/>
        <v>0.1</v>
      </c>
      <c r="U19" s="96">
        <f t="shared" si="0"/>
        <v>0</v>
      </c>
      <c r="V19" s="96" t="s">
        <v>56</v>
      </c>
      <c r="W19" s="62">
        <f t="shared" si="1"/>
        <v>0.3</v>
      </c>
    </row>
    <row r="20" spans="1:23" x14ac:dyDescent="0.2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 t="s">
        <v>40</v>
      </c>
      <c r="N20" s="9">
        <f>COUNTIF($C$14:$L$14,"*MD #10*")</f>
        <v>0</v>
      </c>
      <c r="O20" s="9">
        <f>COUNTIF($C$15:$L$15,"*MD #10*")</f>
        <v>0</v>
      </c>
      <c r="P20" s="9">
        <f>COUNTIF($C$16:$L$16,"*MD #10*")</f>
        <v>4</v>
      </c>
      <c r="Q20" s="9">
        <f>COUNTIF($C$17:$L$17,"*MD #10*")</f>
        <v>1</v>
      </c>
      <c r="R20" s="9">
        <f>COUNTIF($C$18:$L$18,"*MD #10*")</f>
        <v>1</v>
      </c>
      <c r="S20" s="9">
        <f>COUNTIF($C$19:$L$19,"*MD #10*")</f>
        <v>0</v>
      </c>
      <c r="T20" s="96">
        <f t="shared" si="2"/>
        <v>0</v>
      </c>
      <c r="U20" s="96">
        <f t="shared" si="0"/>
        <v>0</v>
      </c>
      <c r="V20" s="96" t="s">
        <v>56</v>
      </c>
      <c r="W20" s="62">
        <f t="shared" si="1"/>
        <v>0.6</v>
      </c>
    </row>
    <row r="21" spans="1:23" x14ac:dyDescent="0.2">
      <c r="M21" s="9" t="s">
        <v>41</v>
      </c>
      <c r="N21" s="9">
        <f>COUNTIF($C$14:$L$14,"*MD #11*")</f>
        <v>4</v>
      </c>
      <c r="O21" s="9">
        <f>COUNTIF($C$15:$L$15,"*MD #11*")</f>
        <v>0</v>
      </c>
      <c r="P21" s="9">
        <f>COUNTIF($C$16:$L$16,"*MD #11*")</f>
        <v>1</v>
      </c>
      <c r="Q21" s="9">
        <f>COUNTIF($C$17:$L$17,"*MD #11*")</f>
        <v>0</v>
      </c>
      <c r="R21" s="9">
        <f>COUNTIF($C$18:$L$18,"*MD #11*")</f>
        <v>0</v>
      </c>
      <c r="S21" s="9">
        <f>COUNTIF($C$19:$L$19,"*MD #11*")</f>
        <v>0</v>
      </c>
      <c r="T21" s="96">
        <f t="shared" si="2"/>
        <v>0.4</v>
      </c>
      <c r="U21" s="96">
        <f t="shared" si="0"/>
        <v>0</v>
      </c>
      <c r="V21" s="96" t="s">
        <v>56</v>
      </c>
      <c r="W21" s="62">
        <f t="shared" si="1"/>
        <v>0.5</v>
      </c>
    </row>
    <row r="22" spans="1:23" x14ac:dyDescent="0.2">
      <c r="M22" s="9" t="s">
        <v>42</v>
      </c>
      <c r="N22" s="9">
        <f>COUNTIF($C$14:$L$14,"*MD #12*")</f>
        <v>0</v>
      </c>
      <c r="O22" s="9">
        <f>COUNTIF($C$15:$L$15,"*MD #12*")</f>
        <v>0</v>
      </c>
      <c r="P22" s="9">
        <f>COUNTIF($C$16:$L$16,"*MD #12*")</f>
        <v>0</v>
      </c>
      <c r="Q22" s="9">
        <f>COUNTIF($C$17:$L$17,"*MD #12*")</f>
        <v>4</v>
      </c>
      <c r="R22" s="9">
        <f>COUNTIF($C$18:$L$18,"*MD #12*")</f>
        <v>0</v>
      </c>
      <c r="S22" s="9">
        <f>COUNTIF($C$19:$L$19,"*MD #12*")</f>
        <v>0</v>
      </c>
      <c r="T22" s="96">
        <f t="shared" si="2"/>
        <v>0</v>
      </c>
      <c r="U22" s="96">
        <f t="shared" si="0"/>
        <v>0</v>
      </c>
      <c r="V22" s="96" t="s">
        <v>56</v>
      </c>
      <c r="W22" s="62">
        <f t="shared" si="1"/>
        <v>4.5</v>
      </c>
    </row>
    <row r="23" spans="1:23" ht="13.5" thickBo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9" t="s">
        <v>30</v>
      </c>
      <c r="N23" s="9">
        <f>SUM(N11:N22)</f>
        <v>10</v>
      </c>
      <c r="O23" s="9">
        <f t="shared" ref="O23:S23" si="3">SUM(O11:O22)</f>
        <v>9</v>
      </c>
      <c r="P23" s="9">
        <f t="shared" si="3"/>
        <v>10</v>
      </c>
      <c r="Q23" s="9">
        <f t="shared" si="3"/>
        <v>9</v>
      </c>
      <c r="R23" s="9">
        <f t="shared" si="3"/>
        <v>10</v>
      </c>
      <c r="S23" s="9">
        <f t="shared" si="3"/>
        <v>10</v>
      </c>
      <c r="T23" s="96">
        <f t="shared" si="2"/>
        <v>1.9</v>
      </c>
      <c r="U23" s="96">
        <f>(SUM(S23)/V$7)</f>
        <v>1</v>
      </c>
      <c r="V23" s="96" t="s">
        <v>56</v>
      </c>
      <c r="W23" s="62">
        <f>SUM(W11:W22)</f>
        <v>9.6999999999999993</v>
      </c>
    </row>
    <row r="24" spans="1:23" ht="25.5" x14ac:dyDescent="0.2">
      <c r="B24" s="10"/>
      <c r="C24" s="37" t="s">
        <v>0</v>
      </c>
      <c r="D24" s="38"/>
      <c r="E24" s="37" t="s">
        <v>1</v>
      </c>
      <c r="F24" s="38"/>
      <c r="G24" s="37" t="s">
        <v>2</v>
      </c>
      <c r="H24" s="38"/>
      <c r="I24" s="37" t="s">
        <v>3</v>
      </c>
      <c r="J24" s="38"/>
      <c r="K24" s="37" t="s">
        <v>4</v>
      </c>
      <c r="L24" s="38"/>
      <c r="M24" s="27"/>
      <c r="N24" s="2"/>
      <c r="O24" s="19" t="s">
        <v>10</v>
      </c>
      <c r="P24" s="2"/>
      <c r="Q24" s="2"/>
      <c r="R24" s="2"/>
      <c r="S24" s="2"/>
      <c r="T24" s="2"/>
    </row>
    <row r="25" spans="1:23" ht="26.25" thickBot="1" x14ac:dyDescent="0.25">
      <c r="B25" s="33" t="s">
        <v>45</v>
      </c>
      <c r="C25" s="28" t="s">
        <v>18</v>
      </c>
      <c r="D25" s="29" t="s">
        <v>19</v>
      </c>
      <c r="E25" s="28" t="s">
        <v>18</v>
      </c>
      <c r="F25" s="29" t="s">
        <v>19</v>
      </c>
      <c r="G25" s="28" t="s">
        <v>18</v>
      </c>
      <c r="H25" s="29" t="s">
        <v>19</v>
      </c>
      <c r="I25" s="28" t="s">
        <v>18</v>
      </c>
      <c r="J25" s="29" t="s">
        <v>19</v>
      </c>
      <c r="K25" s="28" t="s">
        <v>18</v>
      </c>
      <c r="L25" s="29" t="s">
        <v>19</v>
      </c>
      <c r="M25" s="22"/>
      <c r="N25" s="15" t="s">
        <v>48</v>
      </c>
      <c r="O25" s="95" t="s">
        <v>52</v>
      </c>
      <c r="P25" s="2"/>
      <c r="Q25" s="2"/>
      <c r="R25" s="2"/>
      <c r="S25" s="2"/>
      <c r="T25" s="2"/>
    </row>
    <row r="26" spans="1:23" ht="12.75" customHeight="1" x14ac:dyDescent="0.2">
      <c r="A26" s="10"/>
      <c r="B26" s="34" t="s">
        <v>21</v>
      </c>
      <c r="C26" s="30">
        <f>COUNTIF(C$14:C$19,"MD #1")</f>
        <v>1</v>
      </c>
      <c r="D26" s="24">
        <f t="shared" ref="D26:L26" si="4">COUNTIF(D$14:D$19,"MD #1")</f>
        <v>1</v>
      </c>
      <c r="E26" s="30">
        <f t="shared" si="4"/>
        <v>0</v>
      </c>
      <c r="F26" s="24">
        <f t="shared" si="4"/>
        <v>0</v>
      </c>
      <c r="G26" s="30">
        <f t="shared" si="4"/>
        <v>1</v>
      </c>
      <c r="H26" s="24">
        <f t="shared" si="4"/>
        <v>1</v>
      </c>
      <c r="I26" s="30">
        <f t="shared" si="4"/>
        <v>1</v>
      </c>
      <c r="J26" s="24">
        <f t="shared" si="4"/>
        <v>0</v>
      </c>
      <c r="K26" s="30">
        <f t="shared" si="4"/>
        <v>1</v>
      </c>
      <c r="L26" s="24">
        <f t="shared" si="4"/>
        <v>1</v>
      </c>
      <c r="M26" s="22" t="s">
        <v>21</v>
      </c>
      <c r="N26" s="9">
        <f>SUM(C26:L26)</f>
        <v>7</v>
      </c>
      <c r="O26" s="12">
        <f t="shared" ref="O26:O36" si="5">N26/$V$7</f>
        <v>0.7</v>
      </c>
      <c r="P26" s="2"/>
      <c r="Q26" s="2"/>
      <c r="R26" s="2"/>
      <c r="S26" s="2"/>
      <c r="T26" s="2"/>
    </row>
    <row r="27" spans="1:23" x14ac:dyDescent="0.2">
      <c r="A27" s="10"/>
      <c r="B27" s="35" t="s">
        <v>22</v>
      </c>
      <c r="C27" s="31">
        <f t="shared" ref="C27:L27" si="6">COUNTIF(C$14:C$19,"MD #2")</f>
        <v>0</v>
      </c>
      <c r="D27" s="25">
        <f t="shared" si="6"/>
        <v>0</v>
      </c>
      <c r="E27" s="31">
        <f t="shared" si="6"/>
        <v>0</v>
      </c>
      <c r="F27" s="25">
        <f t="shared" si="6"/>
        <v>0</v>
      </c>
      <c r="G27" s="31">
        <f t="shared" si="6"/>
        <v>1</v>
      </c>
      <c r="H27" s="25">
        <f t="shared" si="6"/>
        <v>1</v>
      </c>
      <c r="I27" s="31">
        <f t="shared" si="6"/>
        <v>1</v>
      </c>
      <c r="J27" s="25">
        <f t="shared" si="6"/>
        <v>1</v>
      </c>
      <c r="K27" s="31">
        <f t="shared" si="6"/>
        <v>0</v>
      </c>
      <c r="L27" s="25">
        <f t="shared" si="6"/>
        <v>0</v>
      </c>
      <c r="M27" s="22" t="s">
        <v>22</v>
      </c>
      <c r="N27" s="9">
        <f t="shared" ref="N27:N36" si="7">SUM(C27:L27)</f>
        <v>4</v>
      </c>
      <c r="O27" s="12">
        <f t="shared" si="5"/>
        <v>0.4</v>
      </c>
      <c r="P27" s="2"/>
      <c r="Q27" s="2"/>
      <c r="R27" s="2"/>
      <c r="S27" s="2"/>
      <c r="T27" s="2"/>
    </row>
    <row r="28" spans="1:23" x14ac:dyDescent="0.2">
      <c r="A28" s="10"/>
      <c r="B28" s="35" t="s">
        <v>23</v>
      </c>
      <c r="C28" s="31">
        <f t="shared" ref="C28:L28" si="8">COUNTIF(C$14:C$19,"MD #3")</f>
        <v>0</v>
      </c>
      <c r="D28" s="25">
        <f t="shared" si="8"/>
        <v>0</v>
      </c>
      <c r="E28" s="31">
        <f t="shared" si="8"/>
        <v>0</v>
      </c>
      <c r="F28" s="25">
        <f t="shared" si="8"/>
        <v>0</v>
      </c>
      <c r="G28" s="31">
        <f t="shared" si="8"/>
        <v>1</v>
      </c>
      <c r="H28" s="25">
        <f t="shared" si="8"/>
        <v>1</v>
      </c>
      <c r="I28" s="31">
        <f t="shared" si="8"/>
        <v>0</v>
      </c>
      <c r="J28" s="25">
        <f t="shared" si="8"/>
        <v>0</v>
      </c>
      <c r="K28" s="31">
        <f t="shared" si="8"/>
        <v>1</v>
      </c>
      <c r="L28" s="25">
        <f t="shared" si="8"/>
        <v>0</v>
      </c>
      <c r="M28" s="23" t="s">
        <v>23</v>
      </c>
      <c r="N28" s="9">
        <f t="shared" si="7"/>
        <v>3</v>
      </c>
      <c r="O28" s="12">
        <f t="shared" si="5"/>
        <v>0.3</v>
      </c>
      <c r="P28" s="2"/>
      <c r="Q28" s="2"/>
      <c r="R28" s="2"/>
      <c r="S28" s="2"/>
      <c r="T28" s="2"/>
    </row>
    <row r="29" spans="1:23" x14ac:dyDescent="0.2">
      <c r="A29" s="10"/>
      <c r="B29" s="35" t="s">
        <v>24</v>
      </c>
      <c r="C29" s="31">
        <f t="shared" ref="C29:L29" si="9">COUNTIF(C$14:C$19,"MD #4")</f>
        <v>0</v>
      </c>
      <c r="D29" s="25">
        <f t="shared" si="9"/>
        <v>0</v>
      </c>
      <c r="E29" s="31">
        <f t="shared" si="9"/>
        <v>1</v>
      </c>
      <c r="F29" s="25">
        <f t="shared" si="9"/>
        <v>1</v>
      </c>
      <c r="G29" s="31">
        <f t="shared" si="9"/>
        <v>1</v>
      </c>
      <c r="H29" s="25">
        <f t="shared" si="9"/>
        <v>0</v>
      </c>
      <c r="I29" s="31">
        <f t="shared" si="9"/>
        <v>1</v>
      </c>
      <c r="J29" s="25">
        <f t="shared" si="9"/>
        <v>1</v>
      </c>
      <c r="K29" s="31">
        <f t="shared" si="9"/>
        <v>1</v>
      </c>
      <c r="L29" s="25">
        <f t="shared" si="9"/>
        <v>1</v>
      </c>
      <c r="M29" s="22" t="s">
        <v>24</v>
      </c>
      <c r="N29" s="9">
        <f t="shared" si="7"/>
        <v>7</v>
      </c>
      <c r="O29" s="12">
        <f t="shared" si="5"/>
        <v>0.7</v>
      </c>
      <c r="P29" s="2"/>
      <c r="Q29" s="2"/>
      <c r="R29" s="2"/>
      <c r="S29" s="2"/>
      <c r="T29" s="2"/>
    </row>
    <row r="30" spans="1:23" x14ac:dyDescent="0.2">
      <c r="A30" s="10"/>
      <c r="B30" s="35" t="s">
        <v>26</v>
      </c>
      <c r="C30" s="31">
        <f t="shared" ref="C30:L30" si="10">COUNTIF(C$14:C$19,"MD #5")</f>
        <v>1</v>
      </c>
      <c r="D30" s="25">
        <f t="shared" si="10"/>
        <v>1</v>
      </c>
      <c r="E30" s="31">
        <f t="shared" si="10"/>
        <v>1</v>
      </c>
      <c r="F30" s="25">
        <f t="shared" si="10"/>
        <v>1</v>
      </c>
      <c r="G30" s="31">
        <f t="shared" si="10"/>
        <v>0</v>
      </c>
      <c r="H30" s="25">
        <f t="shared" si="10"/>
        <v>0</v>
      </c>
      <c r="I30" s="31">
        <f t="shared" si="10"/>
        <v>0</v>
      </c>
      <c r="J30" s="25">
        <f t="shared" si="10"/>
        <v>0</v>
      </c>
      <c r="K30" s="31">
        <f t="shared" si="10"/>
        <v>1</v>
      </c>
      <c r="L30" s="25">
        <f t="shared" si="10"/>
        <v>1</v>
      </c>
      <c r="M30" s="22" t="s">
        <v>26</v>
      </c>
      <c r="N30" s="9">
        <f t="shared" si="7"/>
        <v>6</v>
      </c>
      <c r="O30" s="12">
        <f t="shared" si="5"/>
        <v>0.6</v>
      </c>
      <c r="P30" s="2"/>
      <c r="Q30" s="2"/>
      <c r="R30" s="2"/>
      <c r="S30" s="2"/>
      <c r="T30" s="2"/>
    </row>
    <row r="31" spans="1:23" x14ac:dyDescent="0.2">
      <c r="A31" s="10"/>
      <c r="B31" s="35" t="s">
        <v>39</v>
      </c>
      <c r="C31" s="31">
        <f t="shared" ref="C31:L31" si="11">COUNTIF(C$14:C$19,"MD #6")</f>
        <v>0</v>
      </c>
      <c r="D31" s="25">
        <f t="shared" si="11"/>
        <v>1</v>
      </c>
      <c r="E31" s="31">
        <f t="shared" si="11"/>
        <v>1</v>
      </c>
      <c r="F31" s="25">
        <f t="shared" si="11"/>
        <v>1</v>
      </c>
      <c r="G31" s="31">
        <f t="shared" si="11"/>
        <v>1</v>
      </c>
      <c r="H31" s="25">
        <f t="shared" si="11"/>
        <v>1</v>
      </c>
      <c r="I31" s="31">
        <f t="shared" si="11"/>
        <v>1</v>
      </c>
      <c r="J31" s="25">
        <f t="shared" si="11"/>
        <v>1</v>
      </c>
      <c r="K31" s="31">
        <f t="shared" si="11"/>
        <v>0</v>
      </c>
      <c r="L31" s="25">
        <f t="shared" si="11"/>
        <v>0</v>
      </c>
      <c r="M31" s="23" t="s">
        <v>39</v>
      </c>
      <c r="N31" s="9">
        <f t="shared" si="7"/>
        <v>7</v>
      </c>
      <c r="O31" s="12">
        <f t="shared" si="5"/>
        <v>0.7</v>
      </c>
      <c r="P31" s="2"/>
      <c r="Q31" s="2"/>
      <c r="R31" s="2"/>
      <c r="S31" s="2"/>
      <c r="T31" s="2"/>
    </row>
    <row r="32" spans="1:23" x14ac:dyDescent="0.2">
      <c r="A32" s="10"/>
      <c r="B32" s="35" t="s">
        <v>27</v>
      </c>
      <c r="C32" s="31">
        <f t="shared" ref="C32:L32" si="12">COUNTIF(C$14:C$19,"MD #7")</f>
        <v>1</v>
      </c>
      <c r="D32" s="25">
        <f t="shared" si="12"/>
        <v>1</v>
      </c>
      <c r="E32" s="31">
        <f t="shared" si="12"/>
        <v>0</v>
      </c>
      <c r="F32" s="25">
        <f t="shared" si="12"/>
        <v>0</v>
      </c>
      <c r="G32" s="31">
        <f t="shared" si="12"/>
        <v>1</v>
      </c>
      <c r="H32" s="25">
        <f t="shared" si="12"/>
        <v>1</v>
      </c>
      <c r="I32" s="31">
        <f t="shared" si="12"/>
        <v>0</v>
      </c>
      <c r="J32" s="25">
        <f t="shared" si="12"/>
        <v>0</v>
      </c>
      <c r="K32" s="31">
        <f t="shared" si="12"/>
        <v>0</v>
      </c>
      <c r="L32" s="25">
        <f t="shared" si="12"/>
        <v>0</v>
      </c>
      <c r="M32" s="22" t="s">
        <v>27</v>
      </c>
      <c r="N32" s="9">
        <f t="shared" si="7"/>
        <v>4</v>
      </c>
      <c r="O32" s="12">
        <f t="shared" si="5"/>
        <v>0.4</v>
      </c>
      <c r="P32" s="2"/>
      <c r="Q32" s="2"/>
      <c r="R32" s="2"/>
      <c r="S32" s="2"/>
      <c r="T32" s="2"/>
    </row>
    <row r="33" spans="1:20" x14ac:dyDescent="0.2">
      <c r="A33" s="10"/>
      <c r="B33" s="35" t="s">
        <v>28</v>
      </c>
      <c r="C33" s="31">
        <f t="shared" ref="C33:L33" si="13">COUNTIF(C$14:C$19,"MD #8")</f>
        <v>0</v>
      </c>
      <c r="D33" s="25">
        <f t="shared" si="13"/>
        <v>0</v>
      </c>
      <c r="E33" s="31">
        <f t="shared" si="13"/>
        <v>0</v>
      </c>
      <c r="F33" s="25">
        <f t="shared" si="13"/>
        <v>0</v>
      </c>
      <c r="G33" s="31">
        <f t="shared" si="13"/>
        <v>0</v>
      </c>
      <c r="H33" s="25">
        <f t="shared" si="13"/>
        <v>0</v>
      </c>
      <c r="I33" s="31">
        <f t="shared" si="13"/>
        <v>0</v>
      </c>
      <c r="J33" s="25">
        <f t="shared" si="13"/>
        <v>0</v>
      </c>
      <c r="K33" s="31">
        <f t="shared" si="13"/>
        <v>0</v>
      </c>
      <c r="L33" s="25">
        <f t="shared" si="13"/>
        <v>0</v>
      </c>
      <c r="M33" s="22" t="s">
        <v>28</v>
      </c>
      <c r="N33" s="9">
        <f t="shared" si="7"/>
        <v>0</v>
      </c>
      <c r="O33" s="12">
        <f t="shared" si="5"/>
        <v>0</v>
      </c>
      <c r="P33" s="2"/>
      <c r="Q33" s="2"/>
      <c r="R33" s="2"/>
      <c r="S33" s="2"/>
      <c r="T33" s="2"/>
    </row>
    <row r="34" spans="1:20" x14ac:dyDescent="0.2">
      <c r="A34" s="10"/>
      <c r="B34" s="35" t="s">
        <v>29</v>
      </c>
      <c r="C34" s="31">
        <f>COUNTIF(C$14:C$19,"MD #9")</f>
        <v>0</v>
      </c>
      <c r="D34" s="25">
        <f t="shared" ref="D34:L34" si="14">COUNTIF(D$14:D$19,"MD #9")</f>
        <v>1</v>
      </c>
      <c r="E34" s="31">
        <f t="shared" si="14"/>
        <v>0</v>
      </c>
      <c r="F34" s="25">
        <f t="shared" si="14"/>
        <v>0</v>
      </c>
      <c r="G34" s="31">
        <f t="shared" si="14"/>
        <v>0</v>
      </c>
      <c r="H34" s="25">
        <f t="shared" si="14"/>
        <v>0</v>
      </c>
      <c r="I34" s="31">
        <f t="shared" si="14"/>
        <v>0</v>
      </c>
      <c r="J34" s="25">
        <f t="shared" si="14"/>
        <v>0</v>
      </c>
      <c r="K34" s="31">
        <f t="shared" si="14"/>
        <v>1</v>
      </c>
      <c r="L34" s="25">
        <f t="shared" si="14"/>
        <v>1</v>
      </c>
      <c r="M34" s="23" t="s">
        <v>29</v>
      </c>
      <c r="N34" s="9">
        <f t="shared" si="7"/>
        <v>3</v>
      </c>
      <c r="O34" s="12">
        <f t="shared" si="5"/>
        <v>0.3</v>
      </c>
      <c r="P34" s="2"/>
      <c r="Q34" s="2"/>
      <c r="R34" s="2"/>
      <c r="S34" s="2"/>
      <c r="T34" s="2"/>
    </row>
    <row r="35" spans="1:20" x14ac:dyDescent="0.2">
      <c r="A35" s="10"/>
      <c r="B35" s="35" t="s">
        <v>40</v>
      </c>
      <c r="C35" s="31">
        <f>COUNTIF(C$14:C$19,"MD #10")</f>
        <v>1</v>
      </c>
      <c r="D35" s="25">
        <f t="shared" ref="D35:L35" si="15">COUNTIF(D$14:D$19,"MD #10")</f>
        <v>1</v>
      </c>
      <c r="E35" s="31">
        <f t="shared" si="15"/>
        <v>1</v>
      </c>
      <c r="F35" s="25">
        <f t="shared" si="15"/>
        <v>1</v>
      </c>
      <c r="G35" s="31">
        <f t="shared" si="15"/>
        <v>0</v>
      </c>
      <c r="H35" s="25">
        <f t="shared" si="15"/>
        <v>0</v>
      </c>
      <c r="I35" s="31">
        <f t="shared" si="15"/>
        <v>1</v>
      </c>
      <c r="J35" s="25">
        <f t="shared" si="15"/>
        <v>1</v>
      </c>
      <c r="K35" s="31">
        <f t="shared" si="15"/>
        <v>0</v>
      </c>
      <c r="L35" s="25">
        <f t="shared" si="15"/>
        <v>0</v>
      </c>
      <c r="M35" s="22" t="s">
        <v>40</v>
      </c>
      <c r="N35" s="9">
        <f t="shared" si="7"/>
        <v>6</v>
      </c>
      <c r="O35" s="12">
        <f t="shared" si="5"/>
        <v>0.6</v>
      </c>
      <c r="P35" s="2"/>
      <c r="Q35" s="2"/>
      <c r="R35" s="2"/>
      <c r="S35" s="2"/>
      <c r="T35" s="2"/>
    </row>
    <row r="36" spans="1:20" ht="13.5" thickBot="1" x14ac:dyDescent="0.25">
      <c r="A36" s="10"/>
      <c r="B36" s="36" t="s">
        <v>41</v>
      </c>
      <c r="C36" s="32">
        <f>COUNTIF(C$14:C$19,"MD #11")</f>
        <v>1</v>
      </c>
      <c r="D36" s="26">
        <f t="shared" ref="D36:L36" si="16">COUNTIF(D$14:D$19,"MD #11")</f>
        <v>0</v>
      </c>
      <c r="E36" s="32">
        <f t="shared" si="16"/>
        <v>0</v>
      </c>
      <c r="F36" s="26">
        <f t="shared" si="16"/>
        <v>1</v>
      </c>
      <c r="G36" s="32">
        <f t="shared" si="16"/>
        <v>0</v>
      </c>
      <c r="H36" s="26">
        <f t="shared" si="16"/>
        <v>1</v>
      </c>
      <c r="I36" s="32">
        <f t="shared" si="16"/>
        <v>0</v>
      </c>
      <c r="J36" s="26">
        <f t="shared" si="16"/>
        <v>1</v>
      </c>
      <c r="K36" s="32">
        <f t="shared" si="16"/>
        <v>1</v>
      </c>
      <c r="L36" s="26">
        <f t="shared" si="16"/>
        <v>0</v>
      </c>
      <c r="M36" s="22" t="s">
        <v>41</v>
      </c>
      <c r="N36" s="9">
        <f t="shared" si="7"/>
        <v>5</v>
      </c>
      <c r="O36" s="12">
        <f t="shared" si="5"/>
        <v>0.5</v>
      </c>
      <c r="P36" s="2"/>
      <c r="Q36" s="2"/>
      <c r="R36" s="2"/>
      <c r="S36" s="2"/>
      <c r="T36" s="2"/>
    </row>
    <row r="37" spans="1:20" ht="13.5" thickBo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3" t="s">
        <v>30</v>
      </c>
      <c r="N37" s="14">
        <f>SUM(N27:N36)</f>
        <v>45</v>
      </c>
      <c r="O37" s="21">
        <f>SUM(O26:O36)</f>
        <v>5.2</v>
      </c>
      <c r="P37" s="2"/>
      <c r="Q37" s="2"/>
      <c r="R37" s="2"/>
      <c r="S37" s="2"/>
      <c r="T37" s="2"/>
    </row>
    <row r="38" spans="1:20" ht="25.5" x14ac:dyDescent="0.2">
      <c r="N38" s="8" t="s">
        <v>49</v>
      </c>
      <c r="O38" s="8" t="s">
        <v>50</v>
      </c>
      <c r="P38" s="2"/>
      <c r="Q38" s="2"/>
      <c r="R38" s="2"/>
      <c r="S38" s="2"/>
    </row>
  </sheetData>
  <mergeCells count="29">
    <mergeCell ref="A14:A19"/>
    <mergeCell ref="N3:N10"/>
    <mergeCell ref="O3:O10"/>
    <mergeCell ref="P3:P10"/>
    <mergeCell ref="A11:B11"/>
    <mergeCell ref="C11:D11"/>
    <mergeCell ref="E11:F11"/>
    <mergeCell ref="G11:H11"/>
    <mergeCell ref="G12:H12"/>
    <mergeCell ref="C12:D12"/>
    <mergeCell ref="E12:F12"/>
    <mergeCell ref="K12:L12"/>
    <mergeCell ref="I11:J11"/>
    <mergeCell ref="K11:L11"/>
    <mergeCell ref="I12:J12"/>
    <mergeCell ref="A1:L10"/>
    <mergeCell ref="M1:S1"/>
    <mergeCell ref="M2:M10"/>
    <mergeCell ref="N2:S2"/>
    <mergeCell ref="C24:D24"/>
    <mergeCell ref="E24:F24"/>
    <mergeCell ref="G24:H24"/>
    <mergeCell ref="I24:J24"/>
    <mergeCell ref="K24:L24"/>
    <mergeCell ref="T6:U6"/>
    <mergeCell ref="T7:U7"/>
    <mergeCell ref="Q3:Q10"/>
    <mergeCell ref="R3:R10"/>
    <mergeCell ref="S3:S10"/>
  </mergeCells>
  <phoneticPr fontId="6" type="noConversion"/>
  <pageMargins left="0.25" right="0.25" top="0.75" bottom="0.75" header="0.3" footer="0.3"/>
  <pageSetup scale="48" fitToWidth="5" orientation="landscape" r:id="rId1"/>
  <headerFooter alignWithMargins="0">
    <oddHeader>&amp;L&amp;18&amp;F&amp;C&amp;14&amp;P of &amp;N&amp;R&amp;16PRINTED &amp;D &amp;T</oddHeader>
    <oddFooter>&amp;C&amp;P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9"/>
  <sheetViews>
    <sheetView tabSelected="1" zoomScale="70" zoomScaleNormal="70" workbookViewId="0">
      <selection activeCell="V10" sqref="V10"/>
    </sheetView>
  </sheetViews>
  <sheetFormatPr defaultColWidth="9.140625" defaultRowHeight="12.75" x14ac:dyDescent="0.2"/>
  <cols>
    <col min="1" max="1" width="19.42578125" style="2" customWidth="1"/>
    <col min="2" max="2" width="21.7109375" style="2" customWidth="1"/>
    <col min="3" max="12" width="11.42578125" style="2" customWidth="1"/>
    <col min="13" max="13" width="19.7109375" style="5" bestFit="1" customWidth="1"/>
    <col min="14" max="14" width="10.85546875" style="5" customWidth="1"/>
    <col min="15" max="15" width="12.7109375" style="5" customWidth="1"/>
    <col min="16" max="16" width="4.85546875" style="5" bestFit="1" customWidth="1"/>
    <col min="17" max="17" width="4.7109375" style="5" bestFit="1" customWidth="1"/>
    <col min="18" max="18" width="4.7109375" style="5" customWidth="1"/>
    <col min="19" max="19" width="4.5703125" style="5" customWidth="1"/>
    <col min="20" max="20" width="14" style="5" bestFit="1" customWidth="1"/>
    <col min="21" max="21" width="16.5703125" style="2" customWidth="1"/>
    <col min="22" max="16384" width="9.140625" style="2"/>
  </cols>
  <sheetData>
    <row r="1" spans="1:23" ht="24" customHeight="1" thickBot="1" x14ac:dyDescent="0.25">
      <c r="A1" s="63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49" t="s">
        <v>44</v>
      </c>
      <c r="N1" s="50"/>
      <c r="O1" s="50"/>
      <c r="P1" s="50"/>
      <c r="Q1" s="50"/>
      <c r="R1" s="50"/>
      <c r="S1" s="50"/>
    </row>
    <row r="2" spans="1:23" ht="13.5" thickBo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51" t="s">
        <v>5</v>
      </c>
      <c r="N2" s="54" t="s">
        <v>6</v>
      </c>
      <c r="O2" s="55"/>
      <c r="P2" s="55"/>
      <c r="Q2" s="55"/>
      <c r="R2" s="55"/>
      <c r="S2" s="56"/>
      <c r="T2" s="4"/>
    </row>
    <row r="3" spans="1:23" x14ac:dyDescent="0.2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52"/>
      <c r="N3" s="57" t="s">
        <v>31</v>
      </c>
      <c r="O3" s="59" t="s">
        <v>32</v>
      </c>
      <c r="P3" s="59" t="s">
        <v>7</v>
      </c>
      <c r="Q3" s="41" t="s">
        <v>8</v>
      </c>
      <c r="R3" s="43" t="s">
        <v>25</v>
      </c>
      <c r="S3" s="46" t="s">
        <v>9</v>
      </c>
      <c r="T3" s="4"/>
    </row>
    <row r="4" spans="1:23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52"/>
      <c r="N4" s="57"/>
      <c r="O4" s="59"/>
      <c r="P4" s="59"/>
      <c r="Q4" s="41"/>
      <c r="R4" s="44"/>
      <c r="S4" s="47"/>
      <c r="T4" s="4"/>
    </row>
    <row r="5" spans="1:23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52"/>
      <c r="N5" s="57"/>
      <c r="O5" s="59"/>
      <c r="P5" s="59"/>
      <c r="Q5" s="41"/>
      <c r="R5" s="44"/>
      <c r="S5" s="47"/>
      <c r="T5" s="4"/>
    </row>
    <row r="6" spans="1:23" x14ac:dyDescent="0.2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52"/>
      <c r="N6" s="57"/>
      <c r="O6" s="59"/>
      <c r="P6" s="59"/>
      <c r="Q6" s="41"/>
      <c r="R6" s="44"/>
      <c r="S6" s="47"/>
      <c r="T6" s="39" t="s">
        <v>33</v>
      </c>
      <c r="U6" s="40"/>
      <c r="V6" s="18">
        <v>5</v>
      </c>
    </row>
    <row r="7" spans="1:23" x14ac:dyDescent="0.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52"/>
      <c r="N7" s="57"/>
      <c r="O7" s="59"/>
      <c r="P7" s="59"/>
      <c r="Q7" s="41"/>
      <c r="R7" s="44"/>
      <c r="S7" s="47"/>
      <c r="T7" s="39" t="s">
        <v>43</v>
      </c>
      <c r="U7" s="40"/>
      <c r="V7" s="18">
        <v>10</v>
      </c>
    </row>
    <row r="8" spans="1:23" x14ac:dyDescent="0.2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52"/>
      <c r="N8" s="57"/>
      <c r="O8" s="59"/>
      <c r="P8" s="59"/>
      <c r="Q8" s="41"/>
      <c r="R8" s="44"/>
      <c r="S8" s="47"/>
    </row>
    <row r="9" spans="1:23" x14ac:dyDescent="0.2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52"/>
      <c r="N9" s="57"/>
      <c r="O9" s="59"/>
      <c r="P9" s="59"/>
      <c r="Q9" s="41"/>
      <c r="R9" s="44"/>
      <c r="S9" s="47"/>
    </row>
    <row r="10" spans="1:23" ht="39" thickBot="1" x14ac:dyDescent="0.25">
      <c r="A10" s="69"/>
      <c r="B10" s="70"/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53"/>
      <c r="N10" s="58"/>
      <c r="O10" s="60"/>
      <c r="P10" s="60"/>
      <c r="Q10" s="42"/>
      <c r="R10" s="45"/>
      <c r="S10" s="48"/>
      <c r="T10" s="1" t="s">
        <v>53</v>
      </c>
      <c r="U10" s="1" t="s">
        <v>54</v>
      </c>
      <c r="V10" s="8" t="s">
        <v>55</v>
      </c>
      <c r="W10" s="8" t="s">
        <v>52</v>
      </c>
    </row>
    <row r="11" spans="1:23" x14ac:dyDescent="0.2">
      <c r="A11" s="61" t="s">
        <v>46</v>
      </c>
      <c r="B11" s="74"/>
      <c r="C11" s="78" t="s">
        <v>11</v>
      </c>
      <c r="D11" s="79"/>
      <c r="E11" s="78" t="s">
        <v>12</v>
      </c>
      <c r="F11" s="79"/>
      <c r="G11" s="78" t="s">
        <v>13</v>
      </c>
      <c r="H11" s="79"/>
      <c r="I11" s="78" t="s">
        <v>14</v>
      </c>
      <c r="J11" s="79"/>
      <c r="K11" s="78" t="s">
        <v>15</v>
      </c>
      <c r="L11" s="79"/>
      <c r="M11" s="22" t="s">
        <v>21</v>
      </c>
      <c r="N11" s="9">
        <f>COUNTIF($C$14:$L$14,"*MD #1")</f>
        <v>0</v>
      </c>
      <c r="O11" s="9">
        <f>COUNTIF($C$15:$L$15,"*MD #1")</f>
        <v>0</v>
      </c>
      <c r="P11" s="9">
        <f>COUNTIF($C$16:$L$16,"*MD #1")</f>
        <v>10</v>
      </c>
      <c r="Q11" s="9">
        <f>COUNTIF($C$17:$L$17,"*MD #1")</f>
        <v>0</v>
      </c>
      <c r="R11" s="9">
        <f>COUNTIF($C$18:$L$18,"*MD #1")</f>
        <v>0</v>
      </c>
      <c r="S11" s="9">
        <f>COUNTIF($C$19:$L$19,"*MD #1*")</f>
        <v>0</v>
      </c>
      <c r="T11" s="96">
        <f>(SUM(N11:O11)/V$7)</f>
        <v>0</v>
      </c>
      <c r="U11" s="96">
        <f>(SUM(S11)/V$7)</f>
        <v>0</v>
      </c>
      <c r="V11" s="96" t="s">
        <v>56</v>
      </c>
      <c r="W11" s="62">
        <f>N26/V$7</f>
        <v>1</v>
      </c>
    </row>
    <row r="12" spans="1:23" x14ac:dyDescent="0.2">
      <c r="A12" s="6">
        <v>0</v>
      </c>
      <c r="B12" s="75" t="s">
        <v>16</v>
      </c>
      <c r="C12" s="80" t="s">
        <v>0</v>
      </c>
      <c r="D12" s="81"/>
      <c r="E12" s="80" t="s">
        <v>1</v>
      </c>
      <c r="F12" s="81"/>
      <c r="G12" s="80" t="s">
        <v>2</v>
      </c>
      <c r="H12" s="81"/>
      <c r="I12" s="80" t="s">
        <v>3</v>
      </c>
      <c r="J12" s="81"/>
      <c r="K12" s="80" t="s">
        <v>4</v>
      </c>
      <c r="L12" s="81"/>
      <c r="M12" s="22" t="s">
        <v>22</v>
      </c>
      <c r="N12" s="9">
        <f>COUNTIF($C$14:$L$14,"*MD #2*")</f>
        <v>0</v>
      </c>
      <c r="O12" s="9">
        <f>COUNTIF($C$15:$L$15,"*MD #2*")</f>
        <v>0</v>
      </c>
      <c r="P12" s="9">
        <f>COUNTIF($C$16:$L$16,"*MD #2*")</f>
        <v>0</v>
      </c>
      <c r="Q12" s="9">
        <f>COUNTIF($C$17:$L$17,"*MD #2*")</f>
        <v>10</v>
      </c>
      <c r="R12" s="9">
        <f>COUNTIF($C$18:$L$18,"*MD #2*")</f>
        <v>0</v>
      </c>
      <c r="S12" s="9">
        <f>COUNTIF($C$19:$L$19,"*MD #2*")</f>
        <v>0</v>
      </c>
      <c r="T12" s="96">
        <f>(SUM(N12:O12)/V$7)</f>
        <v>0</v>
      </c>
      <c r="U12" s="96">
        <f t="shared" ref="U12:U22" si="0">(SUM(S12)/V$7)</f>
        <v>0</v>
      </c>
      <c r="V12" s="96" t="s">
        <v>56</v>
      </c>
      <c r="W12" s="62">
        <f t="shared" ref="W12:W22" si="1">N27/V$7</f>
        <v>1</v>
      </c>
    </row>
    <row r="13" spans="1:23" x14ac:dyDescent="0.2">
      <c r="A13" s="7">
        <v>0</v>
      </c>
      <c r="B13" s="75" t="s">
        <v>17</v>
      </c>
      <c r="C13" s="82" t="s">
        <v>18</v>
      </c>
      <c r="D13" s="83" t="s">
        <v>19</v>
      </c>
      <c r="E13" s="82" t="s">
        <v>18</v>
      </c>
      <c r="F13" s="83" t="s">
        <v>19</v>
      </c>
      <c r="G13" s="82" t="s">
        <v>18</v>
      </c>
      <c r="H13" s="83" t="s">
        <v>19</v>
      </c>
      <c r="I13" s="82" t="s">
        <v>18</v>
      </c>
      <c r="J13" s="83" t="s">
        <v>19</v>
      </c>
      <c r="K13" s="82" t="s">
        <v>18</v>
      </c>
      <c r="L13" s="83" t="s">
        <v>19</v>
      </c>
      <c r="M13" s="23" t="s">
        <v>23</v>
      </c>
      <c r="N13" s="9">
        <f>COUNTIF($C$14:$L$14,"*MD #3*")</f>
        <v>0</v>
      </c>
      <c r="O13" s="9">
        <f>COUNTIF($C$15:$L$15,"*MD #3*")</f>
        <v>0</v>
      </c>
      <c r="P13" s="9">
        <f>COUNTIF($C$16:$L$16,"*MD #3*")</f>
        <v>0</v>
      </c>
      <c r="Q13" s="9">
        <f>COUNTIF($C$17:$L$17,"*MD #3*")</f>
        <v>0</v>
      </c>
      <c r="R13" s="9">
        <f>COUNTIF($C$18:$L$18,"*MD #3*")</f>
        <v>4</v>
      </c>
      <c r="S13" s="9">
        <f>COUNTIF($C$19:$L$19,"*MD #3*")</f>
        <v>0</v>
      </c>
      <c r="T13" s="96">
        <f>(SUM(N13:O13)/V$7)</f>
        <v>0</v>
      </c>
      <c r="U13" s="96">
        <f t="shared" si="0"/>
        <v>0</v>
      </c>
      <c r="V13" s="96" t="s">
        <v>56</v>
      </c>
      <c r="W13" s="62">
        <f t="shared" si="1"/>
        <v>0.4</v>
      </c>
    </row>
    <row r="14" spans="1:23" x14ac:dyDescent="0.2">
      <c r="A14" s="71" t="s">
        <v>20</v>
      </c>
      <c r="B14" s="76" t="s">
        <v>35</v>
      </c>
      <c r="C14" s="84"/>
      <c r="D14" s="85"/>
      <c r="E14" s="84"/>
      <c r="F14" s="85"/>
      <c r="G14" s="84"/>
      <c r="H14" s="85"/>
      <c r="I14" s="84"/>
      <c r="J14" s="85"/>
      <c r="K14" s="90"/>
      <c r="L14" s="87"/>
      <c r="M14" s="91" t="s">
        <v>24</v>
      </c>
      <c r="N14" s="9">
        <f>COUNTIF($C$14:$L$14,"*MD #4*")</f>
        <v>0</v>
      </c>
      <c r="O14" s="9">
        <f>COUNTIF($C$15:$L$15,"*MD #4*")</f>
        <v>0</v>
      </c>
      <c r="P14" s="9">
        <f>COUNTIF($C$16:$L$16,"*MD #4*")</f>
        <v>0</v>
      </c>
      <c r="Q14" s="9">
        <f>COUNTIF($C$17:$L$17,"*MD #4*")</f>
        <v>0</v>
      </c>
      <c r="R14" s="9">
        <f>COUNTIF($C$18:$L$18,"*MD #4*")</f>
        <v>0</v>
      </c>
      <c r="S14" s="9">
        <f>COUNTIF($C$19:$L$19,"*MD #4*")</f>
        <v>0</v>
      </c>
      <c r="T14" s="96">
        <f t="shared" ref="T14:T23" si="2">(SUM(N14:O14)/V$7)</f>
        <v>0</v>
      </c>
      <c r="U14" s="96">
        <f t="shared" si="0"/>
        <v>0</v>
      </c>
      <c r="V14" s="96" t="s">
        <v>56</v>
      </c>
      <c r="W14" s="62">
        <f t="shared" si="1"/>
        <v>0</v>
      </c>
    </row>
    <row r="15" spans="1:23" x14ac:dyDescent="0.2">
      <c r="A15" s="72"/>
      <c r="B15" s="76" t="s">
        <v>34</v>
      </c>
      <c r="C15" s="84"/>
      <c r="D15" s="85"/>
      <c r="E15" s="84"/>
      <c r="F15" s="85"/>
      <c r="G15" s="84"/>
      <c r="H15" s="85"/>
      <c r="I15" s="84"/>
      <c r="J15" s="85"/>
      <c r="K15" s="84"/>
      <c r="L15" s="94"/>
      <c r="M15" s="22" t="s">
        <v>26</v>
      </c>
      <c r="N15" s="9">
        <f>COUNTIF($C$14:$L$14,"*MD #5*")</f>
        <v>0</v>
      </c>
      <c r="O15" s="9">
        <f>COUNTIF($C$15:$L$15,"*MD #5*")</f>
        <v>0</v>
      </c>
      <c r="P15" s="9">
        <f>COUNTIF($C$16:$L$16,"*MD #5*")</f>
        <v>0</v>
      </c>
      <c r="Q15" s="9">
        <f>COUNTIF($C$17:$L$17,"*MD #5*")</f>
        <v>0</v>
      </c>
      <c r="R15" s="9">
        <f>COUNTIF($C$18:$L$18,"*MD #5*")</f>
        <v>0</v>
      </c>
      <c r="S15" s="9">
        <f>COUNTIF($C$19:$L$19,"*MD #5*")</f>
        <v>0</v>
      </c>
      <c r="T15" s="96">
        <f t="shared" si="2"/>
        <v>0</v>
      </c>
      <c r="U15" s="96">
        <f t="shared" si="0"/>
        <v>0</v>
      </c>
      <c r="V15" s="96" t="s">
        <v>56</v>
      </c>
      <c r="W15" s="62">
        <f t="shared" si="1"/>
        <v>0</v>
      </c>
    </row>
    <row r="16" spans="1:23" x14ac:dyDescent="0.2">
      <c r="A16" s="72"/>
      <c r="B16" s="76" t="s">
        <v>7</v>
      </c>
      <c r="C16" s="84" t="s">
        <v>21</v>
      </c>
      <c r="D16" s="84" t="s">
        <v>21</v>
      </c>
      <c r="E16" s="84" t="s">
        <v>21</v>
      </c>
      <c r="F16" s="84" t="s">
        <v>21</v>
      </c>
      <c r="G16" s="84" t="s">
        <v>21</v>
      </c>
      <c r="H16" s="84" t="s">
        <v>21</v>
      </c>
      <c r="I16" s="84" t="s">
        <v>21</v>
      </c>
      <c r="J16" s="84" t="s">
        <v>21</v>
      </c>
      <c r="K16" s="84" t="s">
        <v>21</v>
      </c>
      <c r="L16" s="84" t="s">
        <v>21</v>
      </c>
      <c r="M16" s="23" t="s">
        <v>39</v>
      </c>
      <c r="N16" s="9">
        <f>COUNTIF($C$14:$L$14,"*MD #6*")</f>
        <v>0</v>
      </c>
      <c r="O16" s="9">
        <f>COUNTIF($C$15:$L$15,"*MD #6*")</f>
        <v>0</v>
      </c>
      <c r="P16" s="9">
        <f>COUNTIF($C$16:$L$16,"*MD #6*")</f>
        <v>0</v>
      </c>
      <c r="Q16" s="9">
        <f>COUNTIF($C$17:$L$17,"*MD #6*")</f>
        <v>0</v>
      </c>
      <c r="R16" s="9">
        <f>COUNTIF($C$18:$L$18,"*MD #6*")</f>
        <v>0</v>
      </c>
      <c r="S16" s="9">
        <f>COUNTIF($C$19:$L$19,"*MD #6*")</f>
        <v>0</v>
      </c>
      <c r="T16" s="96">
        <f t="shared" si="2"/>
        <v>0</v>
      </c>
      <c r="U16" s="96">
        <f t="shared" si="0"/>
        <v>0</v>
      </c>
      <c r="V16" s="96" t="s">
        <v>56</v>
      </c>
      <c r="W16" s="62">
        <f t="shared" si="1"/>
        <v>0</v>
      </c>
    </row>
    <row r="17" spans="1:23" x14ac:dyDescent="0.2">
      <c r="A17" s="72"/>
      <c r="B17" s="76" t="s">
        <v>8</v>
      </c>
      <c r="C17" s="84" t="s">
        <v>22</v>
      </c>
      <c r="D17" s="84" t="s">
        <v>22</v>
      </c>
      <c r="E17" s="84" t="s">
        <v>22</v>
      </c>
      <c r="F17" s="84" t="s">
        <v>22</v>
      </c>
      <c r="G17" s="84" t="s">
        <v>22</v>
      </c>
      <c r="H17" s="84" t="s">
        <v>22</v>
      </c>
      <c r="I17" s="84" t="s">
        <v>22</v>
      </c>
      <c r="J17" s="84" t="s">
        <v>22</v>
      </c>
      <c r="K17" s="84" t="s">
        <v>22</v>
      </c>
      <c r="L17" s="84" t="s">
        <v>22</v>
      </c>
      <c r="M17" s="22" t="s">
        <v>27</v>
      </c>
      <c r="N17" s="9">
        <f>COUNTIF($C$14:$L$14,"*MD #7*")</f>
        <v>0</v>
      </c>
      <c r="O17" s="9">
        <f>COUNTIF($C$15:$L$15,"*MD #7*")</f>
        <v>0</v>
      </c>
      <c r="P17" s="9">
        <f>COUNTIF($C$16:$L$16,"*MD #7*")</f>
        <v>0</v>
      </c>
      <c r="Q17" s="9">
        <f>COUNTIF($C$17:$L$17,"*MD #7*")</f>
        <v>0</v>
      </c>
      <c r="R17" s="9">
        <f>COUNTIF($C$18:$L$18,"*MD #7*")</f>
        <v>0</v>
      </c>
      <c r="S17" s="9">
        <f>COUNTIF($C$19:$L$19,"*MD #7*")</f>
        <v>0</v>
      </c>
      <c r="T17" s="96">
        <f t="shared" si="2"/>
        <v>0</v>
      </c>
      <c r="U17" s="96">
        <f t="shared" si="0"/>
        <v>0</v>
      </c>
      <c r="V17" s="96" t="s">
        <v>56</v>
      </c>
      <c r="W17" s="62">
        <f t="shared" si="1"/>
        <v>0</v>
      </c>
    </row>
    <row r="18" spans="1:23" x14ac:dyDescent="0.2">
      <c r="A18" s="72"/>
      <c r="B18" s="76" t="s">
        <v>25</v>
      </c>
      <c r="C18" s="84"/>
      <c r="D18" s="87"/>
      <c r="E18" s="90"/>
      <c r="F18" s="87"/>
      <c r="G18" s="84"/>
      <c r="H18" s="85"/>
      <c r="I18" s="84" t="s">
        <v>23</v>
      </c>
      <c r="J18" s="84" t="s">
        <v>23</v>
      </c>
      <c r="K18" s="84" t="s">
        <v>23</v>
      </c>
      <c r="L18" s="84" t="s">
        <v>23</v>
      </c>
      <c r="M18" s="92" t="s">
        <v>28</v>
      </c>
      <c r="N18" s="9">
        <f>COUNTIF($C$14:$L$14,"*MD #8*")</f>
        <v>0</v>
      </c>
      <c r="O18" s="9">
        <f>COUNTIF($C$15:$L$15,"*MD #8*")</f>
        <v>0</v>
      </c>
      <c r="P18" s="9">
        <f>COUNTIF($C$16:$L$16,"*MD #8*")</f>
        <v>0</v>
      </c>
      <c r="Q18" s="9">
        <f>COUNTIF($C$17:$L$17,"*MD #8*")</f>
        <v>0</v>
      </c>
      <c r="R18" s="9">
        <f>COUNTIF($C$18:$L$18,"*MD #8*")</f>
        <v>0</v>
      </c>
      <c r="S18" s="9">
        <f>COUNTIF($C$19:$L$19,"*MD #8*")</f>
        <v>0</v>
      </c>
      <c r="T18" s="96">
        <f t="shared" si="2"/>
        <v>0</v>
      </c>
      <c r="U18" s="96">
        <f t="shared" si="0"/>
        <v>0</v>
      </c>
      <c r="V18" s="96" t="s">
        <v>56</v>
      </c>
      <c r="W18" s="62">
        <f t="shared" si="1"/>
        <v>0</v>
      </c>
    </row>
    <row r="19" spans="1:23" ht="13.5" thickBot="1" x14ac:dyDescent="0.25">
      <c r="A19" s="73"/>
      <c r="B19" s="77" t="s">
        <v>36</v>
      </c>
      <c r="C19" s="88"/>
      <c r="D19" s="89"/>
      <c r="E19" s="88"/>
      <c r="F19" s="89"/>
      <c r="G19" s="88"/>
      <c r="H19" s="89"/>
      <c r="I19" s="88"/>
      <c r="J19" s="89"/>
      <c r="K19" s="88"/>
      <c r="L19" s="89"/>
      <c r="M19" s="93" t="s">
        <v>29</v>
      </c>
      <c r="N19" s="9">
        <f>COUNTIF($C$14:$L$14,"*MD #9*")</f>
        <v>0</v>
      </c>
      <c r="O19" s="9">
        <f>COUNTIF($C$15:$L$15,"*MD #9*")</f>
        <v>0</v>
      </c>
      <c r="P19" s="9">
        <f>COUNTIF($C$16:$L$16,"*MD #9*")</f>
        <v>0</v>
      </c>
      <c r="Q19" s="9">
        <f>COUNTIF($C$17:$L$17,"*MD #9*")</f>
        <v>0</v>
      </c>
      <c r="R19" s="9">
        <f>COUNTIF($C$18:$L$18,"*MD #9*")</f>
        <v>0</v>
      </c>
      <c r="S19" s="9">
        <f>COUNTIF($C$19:$L$19,"*MD #9*")</f>
        <v>0</v>
      </c>
      <c r="T19" s="96">
        <f t="shared" si="2"/>
        <v>0</v>
      </c>
      <c r="U19" s="96">
        <f t="shared" si="0"/>
        <v>0</v>
      </c>
      <c r="V19" s="96" t="s">
        <v>56</v>
      </c>
      <c r="W19" s="62">
        <f t="shared" si="1"/>
        <v>0</v>
      </c>
    </row>
    <row r="20" spans="1:23" x14ac:dyDescent="0.2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 t="s">
        <v>40</v>
      </c>
      <c r="N20" s="9">
        <f>COUNTIF($C$14:$L$14,"*MD #10*")</f>
        <v>0</v>
      </c>
      <c r="O20" s="9">
        <f>COUNTIF($C$15:$L$15,"*MD #10*")</f>
        <v>0</v>
      </c>
      <c r="P20" s="9">
        <f>COUNTIF($C$16:$L$16,"*MD #10*")</f>
        <v>0</v>
      </c>
      <c r="Q20" s="9">
        <f>COUNTIF($C$17:$L$17,"*MD #10*")</f>
        <v>0</v>
      </c>
      <c r="R20" s="9">
        <f>COUNTIF($C$18:$L$18,"*MD #10*")</f>
        <v>0</v>
      </c>
      <c r="S20" s="9">
        <f>COUNTIF($C$19:$L$19,"*MD #10*")</f>
        <v>0</v>
      </c>
      <c r="T20" s="96">
        <f t="shared" si="2"/>
        <v>0</v>
      </c>
      <c r="U20" s="96">
        <f t="shared" si="0"/>
        <v>0</v>
      </c>
      <c r="V20" s="96" t="s">
        <v>56</v>
      </c>
      <c r="W20" s="62">
        <f t="shared" si="1"/>
        <v>0</v>
      </c>
    </row>
    <row r="21" spans="1:23" x14ac:dyDescent="0.2">
      <c r="M21" s="9" t="s">
        <v>41</v>
      </c>
      <c r="N21" s="9">
        <f>COUNTIF($C$14:$L$14,"*MD #11*")</f>
        <v>0</v>
      </c>
      <c r="O21" s="9">
        <f>COUNTIF($C$15:$L$15,"*MD #11*")</f>
        <v>0</v>
      </c>
      <c r="P21" s="9">
        <f>COUNTIF($C$16:$L$16,"*MD #11*")</f>
        <v>0</v>
      </c>
      <c r="Q21" s="9">
        <f>COUNTIF($C$17:$L$17,"*MD #11*")</f>
        <v>0</v>
      </c>
      <c r="R21" s="9">
        <f>COUNTIF($C$18:$L$18,"*MD #11*")</f>
        <v>0</v>
      </c>
      <c r="S21" s="9">
        <f>COUNTIF($C$19:$L$19,"*MD #11*")</f>
        <v>0</v>
      </c>
      <c r="T21" s="96">
        <f t="shared" si="2"/>
        <v>0</v>
      </c>
      <c r="U21" s="96">
        <f t="shared" si="0"/>
        <v>0</v>
      </c>
      <c r="V21" s="96" t="s">
        <v>56</v>
      </c>
      <c r="W21" s="62">
        <f t="shared" si="1"/>
        <v>0</v>
      </c>
    </row>
    <row r="22" spans="1:23" x14ac:dyDescent="0.2">
      <c r="M22" s="9" t="s">
        <v>42</v>
      </c>
      <c r="N22" s="9">
        <f>COUNTIF($C$14:$L$14,"*MD #12*")</f>
        <v>0</v>
      </c>
      <c r="O22" s="9">
        <f>COUNTIF($C$15:$L$15,"*MD #12*")</f>
        <v>0</v>
      </c>
      <c r="P22" s="9">
        <f>COUNTIF($C$16:$L$16,"*MD #12*")</f>
        <v>0</v>
      </c>
      <c r="Q22" s="9">
        <f>COUNTIF($C$17:$L$17,"*MD #12*")</f>
        <v>0</v>
      </c>
      <c r="R22" s="9">
        <f>COUNTIF($C$18:$L$18,"*MD #12*")</f>
        <v>0</v>
      </c>
      <c r="S22" s="9">
        <f>COUNTIF($C$19:$L$19,"*MD #12*")</f>
        <v>0</v>
      </c>
      <c r="T22" s="96">
        <f t="shared" si="2"/>
        <v>0</v>
      </c>
      <c r="U22" s="96">
        <f t="shared" si="0"/>
        <v>0</v>
      </c>
      <c r="V22" s="96" t="s">
        <v>56</v>
      </c>
      <c r="W22" s="62">
        <f>N37/V$7</f>
        <v>0</v>
      </c>
    </row>
    <row r="23" spans="1:23" ht="13.5" thickBo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9" t="s">
        <v>30</v>
      </c>
      <c r="N23" s="9">
        <f>SUM(N11:N22)</f>
        <v>0</v>
      </c>
      <c r="O23" s="9">
        <f t="shared" ref="O23:S23" si="3">SUM(O11:O22)</f>
        <v>0</v>
      </c>
      <c r="P23" s="9">
        <f t="shared" si="3"/>
        <v>10</v>
      </c>
      <c r="Q23" s="9">
        <f t="shared" si="3"/>
        <v>10</v>
      </c>
      <c r="R23" s="9">
        <f t="shared" si="3"/>
        <v>4</v>
      </c>
      <c r="S23" s="9">
        <f t="shared" si="3"/>
        <v>0</v>
      </c>
      <c r="T23" s="96">
        <f t="shared" si="2"/>
        <v>0</v>
      </c>
      <c r="U23" s="96">
        <f>(SUM(S23)/V$7)</f>
        <v>0</v>
      </c>
      <c r="V23" s="96" t="s">
        <v>56</v>
      </c>
      <c r="W23" s="62">
        <f>SUM(W11:W22)</f>
        <v>2.4</v>
      </c>
    </row>
    <row r="24" spans="1:23" ht="25.5" x14ac:dyDescent="0.2">
      <c r="B24" s="10"/>
      <c r="C24" s="37" t="s">
        <v>0</v>
      </c>
      <c r="D24" s="38"/>
      <c r="E24" s="37" t="s">
        <v>1</v>
      </c>
      <c r="F24" s="38"/>
      <c r="G24" s="37" t="s">
        <v>2</v>
      </c>
      <c r="H24" s="38"/>
      <c r="I24" s="37" t="s">
        <v>3</v>
      </c>
      <c r="J24" s="38"/>
      <c r="K24" s="37" t="s">
        <v>4</v>
      </c>
      <c r="L24" s="38"/>
      <c r="M24" s="27"/>
      <c r="N24" s="2"/>
      <c r="O24" s="19" t="s">
        <v>10</v>
      </c>
      <c r="P24" s="2"/>
      <c r="Q24" s="2"/>
      <c r="R24" s="2"/>
      <c r="S24" s="2"/>
      <c r="T24" s="2"/>
    </row>
    <row r="25" spans="1:23" ht="26.25" thickBot="1" x14ac:dyDescent="0.25">
      <c r="B25" s="33" t="s">
        <v>45</v>
      </c>
      <c r="C25" s="28" t="s">
        <v>18</v>
      </c>
      <c r="D25" s="29" t="s">
        <v>19</v>
      </c>
      <c r="E25" s="28" t="s">
        <v>18</v>
      </c>
      <c r="F25" s="29" t="s">
        <v>19</v>
      </c>
      <c r="G25" s="28" t="s">
        <v>18</v>
      </c>
      <c r="H25" s="29" t="s">
        <v>19</v>
      </c>
      <c r="I25" s="28" t="s">
        <v>18</v>
      </c>
      <c r="J25" s="29" t="s">
        <v>19</v>
      </c>
      <c r="K25" s="28" t="s">
        <v>18</v>
      </c>
      <c r="L25" s="29" t="s">
        <v>19</v>
      </c>
      <c r="M25" s="22"/>
      <c r="N25" s="15" t="s">
        <v>48</v>
      </c>
      <c r="O25" s="20" t="s">
        <v>47</v>
      </c>
      <c r="P25" s="2"/>
      <c r="Q25" s="2"/>
      <c r="R25" s="2"/>
      <c r="S25" s="2"/>
      <c r="T25" s="2"/>
    </row>
    <row r="26" spans="1:23" ht="12.75" customHeight="1" x14ac:dyDescent="0.2">
      <c r="A26" s="10"/>
      <c r="B26" s="34" t="s">
        <v>21</v>
      </c>
      <c r="C26" s="30">
        <f>COUNTIF(C$14:C$19,"MD #1")</f>
        <v>1</v>
      </c>
      <c r="D26" s="24">
        <f t="shared" ref="D26:L26" si="4">COUNTIF(D$14:D$19,"MD #1")</f>
        <v>1</v>
      </c>
      <c r="E26" s="30">
        <f t="shared" si="4"/>
        <v>1</v>
      </c>
      <c r="F26" s="24">
        <f t="shared" si="4"/>
        <v>1</v>
      </c>
      <c r="G26" s="30">
        <f t="shared" si="4"/>
        <v>1</v>
      </c>
      <c r="H26" s="24">
        <f t="shared" si="4"/>
        <v>1</v>
      </c>
      <c r="I26" s="30">
        <f t="shared" si="4"/>
        <v>1</v>
      </c>
      <c r="J26" s="24">
        <f t="shared" si="4"/>
        <v>1</v>
      </c>
      <c r="K26" s="30">
        <f t="shared" si="4"/>
        <v>1</v>
      </c>
      <c r="L26" s="24">
        <f t="shared" si="4"/>
        <v>1</v>
      </c>
      <c r="M26" s="22" t="s">
        <v>21</v>
      </c>
      <c r="N26" s="9">
        <f>SUM(C26:L26)</f>
        <v>10</v>
      </c>
      <c r="O26" s="12">
        <f t="shared" ref="O26:O37" si="5">N26/$V$7</f>
        <v>1</v>
      </c>
      <c r="P26" s="2"/>
      <c r="Q26" s="2"/>
      <c r="R26" s="2"/>
      <c r="S26" s="2"/>
      <c r="T26" s="2"/>
    </row>
    <row r="27" spans="1:23" x14ac:dyDescent="0.2">
      <c r="A27" s="10"/>
      <c r="B27" s="35" t="s">
        <v>22</v>
      </c>
      <c r="C27" s="31">
        <f t="shared" ref="C27:L27" si="6">COUNTIF(C$14:C$19,"MD #2")</f>
        <v>1</v>
      </c>
      <c r="D27" s="25">
        <f t="shared" si="6"/>
        <v>1</v>
      </c>
      <c r="E27" s="31">
        <f t="shared" si="6"/>
        <v>1</v>
      </c>
      <c r="F27" s="25">
        <f t="shared" si="6"/>
        <v>1</v>
      </c>
      <c r="G27" s="31">
        <f t="shared" si="6"/>
        <v>1</v>
      </c>
      <c r="H27" s="25">
        <f t="shared" si="6"/>
        <v>1</v>
      </c>
      <c r="I27" s="31">
        <f t="shared" si="6"/>
        <v>1</v>
      </c>
      <c r="J27" s="25">
        <f t="shared" si="6"/>
        <v>1</v>
      </c>
      <c r="K27" s="31">
        <f t="shared" si="6"/>
        <v>1</v>
      </c>
      <c r="L27" s="25">
        <f t="shared" si="6"/>
        <v>1</v>
      </c>
      <c r="M27" s="22" t="s">
        <v>22</v>
      </c>
      <c r="N27" s="9">
        <f t="shared" ref="N27:N36" si="7">SUM(C27:L27)</f>
        <v>10</v>
      </c>
      <c r="O27" s="12">
        <f t="shared" si="5"/>
        <v>1</v>
      </c>
      <c r="P27" s="2"/>
      <c r="Q27" s="2"/>
      <c r="R27" s="2"/>
      <c r="S27" s="2"/>
      <c r="T27" s="2"/>
    </row>
    <row r="28" spans="1:23" x14ac:dyDescent="0.2">
      <c r="A28" s="10"/>
      <c r="B28" s="35" t="s">
        <v>23</v>
      </c>
      <c r="C28" s="31">
        <f t="shared" ref="C28:L28" si="8">COUNTIF(C$14:C$19,"MD #3")</f>
        <v>0</v>
      </c>
      <c r="D28" s="25">
        <f t="shared" si="8"/>
        <v>0</v>
      </c>
      <c r="E28" s="31">
        <f t="shared" si="8"/>
        <v>0</v>
      </c>
      <c r="F28" s="25">
        <f t="shared" si="8"/>
        <v>0</v>
      </c>
      <c r="G28" s="31">
        <f t="shared" si="8"/>
        <v>0</v>
      </c>
      <c r="H28" s="25">
        <f t="shared" si="8"/>
        <v>0</v>
      </c>
      <c r="I28" s="31">
        <f t="shared" si="8"/>
        <v>1</v>
      </c>
      <c r="J28" s="25">
        <f t="shared" si="8"/>
        <v>1</v>
      </c>
      <c r="K28" s="31">
        <f t="shared" si="8"/>
        <v>1</v>
      </c>
      <c r="L28" s="25">
        <f t="shared" si="8"/>
        <v>1</v>
      </c>
      <c r="M28" s="23" t="s">
        <v>23</v>
      </c>
      <c r="N28" s="9">
        <f t="shared" si="7"/>
        <v>4</v>
      </c>
      <c r="O28" s="12">
        <f t="shared" si="5"/>
        <v>0.4</v>
      </c>
      <c r="P28" s="2"/>
      <c r="Q28" s="2"/>
      <c r="R28" s="2"/>
      <c r="S28" s="2"/>
      <c r="T28" s="2"/>
    </row>
    <row r="29" spans="1:23" x14ac:dyDescent="0.2">
      <c r="A29" s="10"/>
      <c r="B29" s="35" t="s">
        <v>24</v>
      </c>
      <c r="C29" s="31">
        <f t="shared" ref="C29:L29" si="9">COUNTIF(C$14:C$19,"MD #4")</f>
        <v>0</v>
      </c>
      <c r="D29" s="25">
        <f t="shared" si="9"/>
        <v>0</v>
      </c>
      <c r="E29" s="31">
        <f t="shared" si="9"/>
        <v>0</v>
      </c>
      <c r="F29" s="25">
        <f t="shared" si="9"/>
        <v>0</v>
      </c>
      <c r="G29" s="31">
        <f t="shared" si="9"/>
        <v>0</v>
      </c>
      <c r="H29" s="25">
        <f t="shared" si="9"/>
        <v>0</v>
      </c>
      <c r="I29" s="31">
        <f t="shared" si="9"/>
        <v>0</v>
      </c>
      <c r="J29" s="25">
        <f t="shared" si="9"/>
        <v>0</v>
      </c>
      <c r="K29" s="31">
        <f t="shared" si="9"/>
        <v>0</v>
      </c>
      <c r="L29" s="25">
        <f t="shared" si="9"/>
        <v>0</v>
      </c>
      <c r="M29" s="22" t="s">
        <v>24</v>
      </c>
      <c r="N29" s="9">
        <f t="shared" si="7"/>
        <v>0</v>
      </c>
      <c r="O29" s="12">
        <f t="shared" si="5"/>
        <v>0</v>
      </c>
      <c r="P29" s="2"/>
      <c r="Q29" s="2"/>
      <c r="R29" s="2"/>
      <c r="S29" s="2"/>
      <c r="T29" s="2"/>
    </row>
    <row r="30" spans="1:23" x14ac:dyDescent="0.2">
      <c r="A30" s="10"/>
      <c r="B30" s="35" t="s">
        <v>26</v>
      </c>
      <c r="C30" s="31">
        <f t="shared" ref="C30:L30" si="10">COUNTIF(C$14:C$19,"MD #5")</f>
        <v>0</v>
      </c>
      <c r="D30" s="25">
        <f t="shared" si="10"/>
        <v>0</v>
      </c>
      <c r="E30" s="31">
        <f t="shared" si="10"/>
        <v>0</v>
      </c>
      <c r="F30" s="25">
        <f t="shared" si="10"/>
        <v>0</v>
      </c>
      <c r="G30" s="31">
        <f t="shared" si="10"/>
        <v>0</v>
      </c>
      <c r="H30" s="25">
        <f t="shared" si="10"/>
        <v>0</v>
      </c>
      <c r="I30" s="31">
        <f t="shared" si="10"/>
        <v>0</v>
      </c>
      <c r="J30" s="25">
        <f t="shared" si="10"/>
        <v>0</v>
      </c>
      <c r="K30" s="31">
        <f t="shared" si="10"/>
        <v>0</v>
      </c>
      <c r="L30" s="25">
        <f t="shared" si="10"/>
        <v>0</v>
      </c>
      <c r="M30" s="22" t="s">
        <v>26</v>
      </c>
      <c r="N30" s="9">
        <f t="shared" si="7"/>
        <v>0</v>
      </c>
      <c r="O30" s="12">
        <f t="shared" si="5"/>
        <v>0</v>
      </c>
      <c r="P30" s="2"/>
      <c r="Q30" s="2"/>
      <c r="R30" s="2"/>
      <c r="S30" s="2"/>
      <c r="T30" s="2"/>
    </row>
    <row r="31" spans="1:23" x14ac:dyDescent="0.2">
      <c r="A31" s="10"/>
      <c r="B31" s="35" t="s">
        <v>39</v>
      </c>
      <c r="C31" s="31">
        <f t="shared" ref="C31:L31" si="11">COUNTIF(C$14:C$19,"MD #6")</f>
        <v>0</v>
      </c>
      <c r="D31" s="25">
        <f t="shared" si="11"/>
        <v>0</v>
      </c>
      <c r="E31" s="31">
        <f t="shared" si="11"/>
        <v>0</v>
      </c>
      <c r="F31" s="25">
        <f t="shared" si="11"/>
        <v>0</v>
      </c>
      <c r="G31" s="31">
        <f t="shared" si="11"/>
        <v>0</v>
      </c>
      <c r="H31" s="25">
        <f t="shared" si="11"/>
        <v>0</v>
      </c>
      <c r="I31" s="31">
        <f t="shared" si="11"/>
        <v>0</v>
      </c>
      <c r="J31" s="25">
        <f t="shared" si="11"/>
        <v>0</v>
      </c>
      <c r="K31" s="31">
        <f t="shared" si="11"/>
        <v>0</v>
      </c>
      <c r="L31" s="25">
        <f t="shared" si="11"/>
        <v>0</v>
      </c>
      <c r="M31" s="23" t="s">
        <v>39</v>
      </c>
      <c r="N31" s="9">
        <f t="shared" si="7"/>
        <v>0</v>
      </c>
      <c r="O31" s="12">
        <f t="shared" si="5"/>
        <v>0</v>
      </c>
      <c r="P31" s="2"/>
      <c r="Q31" s="2"/>
      <c r="R31" s="2"/>
      <c r="S31" s="2"/>
      <c r="T31" s="2"/>
    </row>
    <row r="32" spans="1:23" x14ac:dyDescent="0.2">
      <c r="A32" s="10"/>
      <c r="B32" s="35" t="s">
        <v>27</v>
      </c>
      <c r="C32" s="31">
        <f t="shared" ref="C32:L32" si="12">COUNTIF(C$14:C$19,"MD #7")</f>
        <v>0</v>
      </c>
      <c r="D32" s="25">
        <f t="shared" si="12"/>
        <v>0</v>
      </c>
      <c r="E32" s="31">
        <f t="shared" si="12"/>
        <v>0</v>
      </c>
      <c r="F32" s="25">
        <f t="shared" si="12"/>
        <v>0</v>
      </c>
      <c r="G32" s="31">
        <f t="shared" si="12"/>
        <v>0</v>
      </c>
      <c r="H32" s="25">
        <f t="shared" si="12"/>
        <v>0</v>
      </c>
      <c r="I32" s="31">
        <f t="shared" si="12"/>
        <v>0</v>
      </c>
      <c r="J32" s="25">
        <f t="shared" si="12"/>
        <v>0</v>
      </c>
      <c r="K32" s="31">
        <f t="shared" si="12"/>
        <v>0</v>
      </c>
      <c r="L32" s="25">
        <f t="shared" si="12"/>
        <v>0</v>
      </c>
      <c r="M32" s="22" t="s">
        <v>27</v>
      </c>
      <c r="N32" s="9">
        <f t="shared" si="7"/>
        <v>0</v>
      </c>
      <c r="O32" s="12">
        <f t="shared" si="5"/>
        <v>0</v>
      </c>
      <c r="P32" s="2"/>
      <c r="Q32" s="2"/>
      <c r="R32" s="2"/>
      <c r="S32" s="2"/>
      <c r="T32" s="2"/>
    </row>
    <row r="33" spans="1:20" x14ac:dyDescent="0.2">
      <c r="A33" s="10"/>
      <c r="B33" s="35" t="s">
        <v>28</v>
      </c>
      <c r="C33" s="31">
        <f t="shared" ref="C33:L33" si="13">COUNTIF(C$14:C$19,"MD #8")</f>
        <v>0</v>
      </c>
      <c r="D33" s="25">
        <f t="shared" si="13"/>
        <v>0</v>
      </c>
      <c r="E33" s="31">
        <f t="shared" si="13"/>
        <v>0</v>
      </c>
      <c r="F33" s="25">
        <f t="shared" si="13"/>
        <v>0</v>
      </c>
      <c r="G33" s="31">
        <f t="shared" si="13"/>
        <v>0</v>
      </c>
      <c r="H33" s="25">
        <f t="shared" si="13"/>
        <v>0</v>
      </c>
      <c r="I33" s="31">
        <f t="shared" si="13"/>
        <v>0</v>
      </c>
      <c r="J33" s="25">
        <f t="shared" si="13"/>
        <v>0</v>
      </c>
      <c r="K33" s="31">
        <f t="shared" si="13"/>
        <v>0</v>
      </c>
      <c r="L33" s="25">
        <f t="shared" si="13"/>
        <v>0</v>
      </c>
      <c r="M33" s="22" t="s">
        <v>28</v>
      </c>
      <c r="N33" s="9">
        <f t="shared" si="7"/>
        <v>0</v>
      </c>
      <c r="O33" s="12">
        <f t="shared" si="5"/>
        <v>0</v>
      </c>
      <c r="P33" s="2"/>
      <c r="Q33" s="2"/>
      <c r="R33" s="2"/>
      <c r="S33" s="2"/>
      <c r="T33" s="2"/>
    </row>
    <row r="34" spans="1:20" x14ac:dyDescent="0.2">
      <c r="A34" s="10"/>
      <c r="B34" s="35" t="s">
        <v>29</v>
      </c>
      <c r="C34" s="31">
        <f>COUNTIF(C$14:C$19,"MD #9")</f>
        <v>0</v>
      </c>
      <c r="D34" s="25">
        <f t="shared" ref="D34:L34" si="14">COUNTIF(D$14:D$19,"MD #9")</f>
        <v>0</v>
      </c>
      <c r="E34" s="31">
        <f t="shared" si="14"/>
        <v>0</v>
      </c>
      <c r="F34" s="25">
        <f t="shared" si="14"/>
        <v>0</v>
      </c>
      <c r="G34" s="31">
        <f t="shared" si="14"/>
        <v>0</v>
      </c>
      <c r="H34" s="25">
        <f t="shared" si="14"/>
        <v>0</v>
      </c>
      <c r="I34" s="31">
        <f t="shared" si="14"/>
        <v>0</v>
      </c>
      <c r="J34" s="25">
        <f t="shared" si="14"/>
        <v>0</v>
      </c>
      <c r="K34" s="31">
        <f t="shared" si="14"/>
        <v>0</v>
      </c>
      <c r="L34" s="25">
        <f t="shared" si="14"/>
        <v>0</v>
      </c>
      <c r="M34" s="23" t="s">
        <v>29</v>
      </c>
      <c r="N34" s="9">
        <f t="shared" si="7"/>
        <v>0</v>
      </c>
      <c r="O34" s="12">
        <f t="shared" si="5"/>
        <v>0</v>
      </c>
      <c r="P34" s="2"/>
      <c r="Q34" s="2"/>
      <c r="R34" s="2"/>
      <c r="S34" s="2"/>
      <c r="T34" s="2"/>
    </row>
    <row r="35" spans="1:20" x14ac:dyDescent="0.2">
      <c r="A35" s="10"/>
      <c r="B35" s="35" t="s">
        <v>40</v>
      </c>
      <c r="C35" s="31">
        <f>COUNTIF(C$14:C$19,"MD #10")</f>
        <v>0</v>
      </c>
      <c r="D35" s="25">
        <f t="shared" ref="D35:L35" si="15">COUNTIF(D$14:D$19,"MD #10")</f>
        <v>0</v>
      </c>
      <c r="E35" s="31">
        <f t="shared" si="15"/>
        <v>0</v>
      </c>
      <c r="F35" s="25">
        <f t="shared" si="15"/>
        <v>0</v>
      </c>
      <c r="G35" s="31">
        <f t="shared" si="15"/>
        <v>0</v>
      </c>
      <c r="H35" s="25">
        <f t="shared" si="15"/>
        <v>0</v>
      </c>
      <c r="I35" s="31">
        <f t="shared" si="15"/>
        <v>0</v>
      </c>
      <c r="J35" s="25">
        <f t="shared" si="15"/>
        <v>0</v>
      </c>
      <c r="K35" s="31">
        <f t="shared" si="15"/>
        <v>0</v>
      </c>
      <c r="L35" s="25">
        <f t="shared" si="15"/>
        <v>0</v>
      </c>
      <c r="M35" s="22" t="s">
        <v>40</v>
      </c>
      <c r="N35" s="9">
        <f t="shared" si="7"/>
        <v>0</v>
      </c>
      <c r="O35" s="12">
        <f t="shared" si="5"/>
        <v>0</v>
      </c>
      <c r="P35" s="2"/>
      <c r="Q35" s="2"/>
      <c r="R35" s="2"/>
      <c r="S35" s="2"/>
      <c r="T35" s="2"/>
    </row>
    <row r="36" spans="1:20" ht="13.5" thickBot="1" x14ac:dyDescent="0.25">
      <c r="A36" s="10"/>
      <c r="B36" s="36" t="s">
        <v>41</v>
      </c>
      <c r="C36" s="32">
        <f>COUNTIF(C$14:C$19,"MD #11")</f>
        <v>0</v>
      </c>
      <c r="D36" s="26">
        <f t="shared" ref="D36:L37" si="16">COUNTIF(D$14:D$19,"MD #11")</f>
        <v>0</v>
      </c>
      <c r="E36" s="32">
        <f t="shared" si="16"/>
        <v>0</v>
      </c>
      <c r="F36" s="26">
        <f t="shared" si="16"/>
        <v>0</v>
      </c>
      <c r="G36" s="32">
        <f t="shared" si="16"/>
        <v>0</v>
      </c>
      <c r="H36" s="26">
        <f t="shared" si="16"/>
        <v>0</v>
      </c>
      <c r="I36" s="32">
        <f t="shared" si="16"/>
        <v>0</v>
      </c>
      <c r="J36" s="26">
        <f t="shared" si="16"/>
        <v>0</v>
      </c>
      <c r="K36" s="32">
        <f t="shared" si="16"/>
        <v>0</v>
      </c>
      <c r="L36" s="26">
        <f t="shared" si="16"/>
        <v>0</v>
      </c>
      <c r="M36" s="22" t="s">
        <v>41</v>
      </c>
      <c r="N36" s="9">
        <f t="shared" si="7"/>
        <v>0</v>
      </c>
      <c r="O36" s="12">
        <f t="shared" si="5"/>
        <v>0</v>
      </c>
      <c r="P36" s="2"/>
      <c r="Q36" s="2"/>
      <c r="R36" s="2"/>
      <c r="S36" s="2"/>
      <c r="T36" s="2"/>
    </row>
    <row r="37" spans="1:20" ht="13.5" thickBot="1" x14ac:dyDescent="0.25">
      <c r="B37" s="36" t="s">
        <v>42</v>
      </c>
      <c r="C37" s="32">
        <f>COUNTIF(C$14:C$19,"MD #12")</f>
        <v>0</v>
      </c>
      <c r="D37" s="26">
        <f>COUNTIF(D$14:D$19,"MD #12")</f>
        <v>0</v>
      </c>
      <c r="E37" s="32">
        <f>COUNTIF(E$14:E$19,"MD #12")</f>
        <v>0</v>
      </c>
      <c r="F37" s="26">
        <f>COUNTIF(F$14:F$19,"MD #12")</f>
        <v>0</v>
      </c>
      <c r="G37" s="32">
        <f>COUNTIF(G$14:G$19,"MD #12")</f>
        <v>0</v>
      </c>
      <c r="H37" s="26">
        <f>COUNTIF(H$14:H$19,"MD #12")</f>
        <v>0</v>
      </c>
      <c r="I37" s="32">
        <f>COUNTIF(I$14:I$19,"MD #12")</f>
        <v>0</v>
      </c>
      <c r="J37" s="26">
        <f>COUNTIF(J$14:J$19,"MD #12")</f>
        <v>0</v>
      </c>
      <c r="K37" s="32">
        <f>COUNTIF(K$14:K$19,"MD #12")</f>
        <v>0</v>
      </c>
      <c r="L37" s="26">
        <f>COUNTIF(L$14:L$19,"MD #12")</f>
        <v>0</v>
      </c>
      <c r="M37" s="22" t="s">
        <v>42</v>
      </c>
      <c r="N37" s="9">
        <f t="shared" ref="N37" si="17">SUM(C37:L37)</f>
        <v>0</v>
      </c>
      <c r="O37" s="12">
        <f t="shared" si="5"/>
        <v>0</v>
      </c>
      <c r="P37" s="2"/>
      <c r="Q37" s="2"/>
      <c r="R37" s="2"/>
      <c r="S37" s="2"/>
      <c r="T37" s="2"/>
    </row>
    <row r="38" spans="1:20" ht="13.5" thickBot="1" x14ac:dyDescent="0.25">
      <c r="M38" s="13" t="s">
        <v>30</v>
      </c>
      <c r="N38" s="14">
        <f>SUM(N27:N36)</f>
        <v>14</v>
      </c>
      <c r="O38" s="21">
        <f>SUM(O26:O36)</f>
        <v>2.4</v>
      </c>
      <c r="P38" s="14">
        <f>SUM(P27:P36)</f>
        <v>0</v>
      </c>
      <c r="Q38" s="14">
        <f>SUM(Q27:Q36)</f>
        <v>0</v>
      </c>
      <c r="R38" s="14">
        <f>SUM(R27:R36)</f>
        <v>0</v>
      </c>
      <c r="S38" s="14">
        <f>SUM(S27:S36)</f>
        <v>0</v>
      </c>
    </row>
    <row r="39" spans="1:20" ht="25.5" x14ac:dyDescent="0.2">
      <c r="N39" s="8" t="s">
        <v>49</v>
      </c>
      <c r="O39" s="8" t="s">
        <v>50</v>
      </c>
    </row>
  </sheetData>
  <mergeCells count="29">
    <mergeCell ref="C24:D24"/>
    <mergeCell ref="E24:F24"/>
    <mergeCell ref="G24:H24"/>
    <mergeCell ref="I24:J24"/>
    <mergeCell ref="K24:L24"/>
    <mergeCell ref="C12:D12"/>
    <mergeCell ref="E12:F12"/>
    <mergeCell ref="G12:H12"/>
    <mergeCell ref="I12:J12"/>
    <mergeCell ref="K12:L12"/>
    <mergeCell ref="A14:A19"/>
    <mergeCell ref="T6:U6"/>
    <mergeCell ref="T7:U7"/>
    <mergeCell ref="A11:B11"/>
    <mergeCell ref="C11:D11"/>
    <mergeCell ref="E11:F11"/>
    <mergeCell ref="G11:H11"/>
    <mergeCell ref="I11:J11"/>
    <mergeCell ref="K11:L11"/>
    <mergeCell ref="A1:L10"/>
    <mergeCell ref="M1:S1"/>
    <mergeCell ref="M2:M10"/>
    <mergeCell ref="N2:S2"/>
    <mergeCell ref="N3:N10"/>
    <mergeCell ref="O3:O10"/>
    <mergeCell ref="P3:P10"/>
    <mergeCell ref="Q3:Q10"/>
    <mergeCell ref="R3:R10"/>
    <mergeCell ref="S3:S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2892-B408-4B01-AA17-8B28DC2E057B}">
  <dimension ref="A1:W38"/>
  <sheetViews>
    <sheetView zoomScale="70" zoomScaleNormal="70" workbookViewId="0">
      <selection activeCell="U37" sqref="U37"/>
    </sheetView>
  </sheetViews>
  <sheetFormatPr defaultColWidth="9.140625" defaultRowHeight="12.75" x14ac:dyDescent="0.2"/>
  <cols>
    <col min="1" max="1" width="19.42578125" style="2" customWidth="1"/>
    <col min="2" max="2" width="21.7109375" style="2" customWidth="1"/>
    <col min="3" max="12" width="11.42578125" style="2" customWidth="1"/>
    <col min="13" max="13" width="19.7109375" style="5" bestFit="1" customWidth="1"/>
    <col min="14" max="14" width="10.85546875" style="5" customWidth="1"/>
    <col min="15" max="15" width="12.7109375" style="5" customWidth="1"/>
    <col min="16" max="16" width="4.85546875" style="5" bestFit="1" customWidth="1"/>
    <col min="17" max="17" width="4.7109375" style="5" bestFit="1" customWidth="1"/>
    <col min="18" max="18" width="4.7109375" style="5" customWidth="1"/>
    <col min="19" max="19" width="4.5703125" style="5" customWidth="1"/>
    <col min="20" max="20" width="14" style="5" bestFit="1" customWidth="1"/>
    <col min="21" max="21" width="16.5703125" style="2" customWidth="1"/>
    <col min="22" max="16384" width="9.140625" style="2"/>
  </cols>
  <sheetData>
    <row r="1" spans="1:23" ht="24" customHeight="1" thickBot="1" x14ac:dyDescent="0.25">
      <c r="A1" s="63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49" t="s">
        <v>44</v>
      </c>
      <c r="N1" s="50"/>
      <c r="O1" s="50"/>
      <c r="P1" s="50"/>
      <c r="Q1" s="50"/>
      <c r="R1" s="50"/>
      <c r="S1" s="50"/>
    </row>
    <row r="2" spans="1:23" ht="13.5" thickBo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51" t="s">
        <v>5</v>
      </c>
      <c r="N2" s="54" t="s">
        <v>6</v>
      </c>
      <c r="O2" s="55"/>
      <c r="P2" s="55"/>
      <c r="Q2" s="55"/>
      <c r="R2" s="55"/>
      <c r="S2" s="56"/>
      <c r="T2" s="4"/>
    </row>
    <row r="3" spans="1:23" x14ac:dyDescent="0.2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52"/>
      <c r="N3" s="57" t="s">
        <v>31</v>
      </c>
      <c r="O3" s="59" t="s">
        <v>32</v>
      </c>
      <c r="P3" s="59" t="s">
        <v>7</v>
      </c>
      <c r="Q3" s="41" t="s">
        <v>8</v>
      </c>
      <c r="R3" s="43" t="s">
        <v>25</v>
      </c>
      <c r="S3" s="46" t="s">
        <v>9</v>
      </c>
      <c r="T3" s="4"/>
    </row>
    <row r="4" spans="1:23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52"/>
      <c r="N4" s="57"/>
      <c r="O4" s="59"/>
      <c r="P4" s="59"/>
      <c r="Q4" s="41"/>
      <c r="R4" s="44"/>
      <c r="S4" s="47"/>
      <c r="T4" s="4"/>
    </row>
    <row r="5" spans="1:23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52"/>
      <c r="N5" s="57"/>
      <c r="O5" s="59"/>
      <c r="P5" s="59"/>
      <c r="Q5" s="41"/>
      <c r="R5" s="44"/>
      <c r="S5" s="47"/>
      <c r="T5" s="4"/>
    </row>
    <row r="6" spans="1:23" x14ac:dyDescent="0.2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52"/>
      <c r="N6" s="57"/>
      <c r="O6" s="59"/>
      <c r="P6" s="59"/>
      <c r="Q6" s="41"/>
      <c r="R6" s="44"/>
      <c r="S6" s="47"/>
      <c r="T6" s="39" t="s">
        <v>33</v>
      </c>
      <c r="U6" s="40"/>
      <c r="V6" s="18">
        <v>5</v>
      </c>
    </row>
    <row r="7" spans="1:23" x14ac:dyDescent="0.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52"/>
      <c r="N7" s="57"/>
      <c r="O7" s="59"/>
      <c r="P7" s="59"/>
      <c r="Q7" s="41"/>
      <c r="R7" s="44"/>
      <c r="S7" s="47"/>
      <c r="T7" s="39" t="s">
        <v>43</v>
      </c>
      <c r="U7" s="40"/>
      <c r="V7" s="18">
        <v>10</v>
      </c>
    </row>
    <row r="8" spans="1:23" x14ac:dyDescent="0.2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52"/>
      <c r="N8" s="57"/>
      <c r="O8" s="59"/>
      <c r="P8" s="59"/>
      <c r="Q8" s="41"/>
      <c r="R8" s="44"/>
      <c r="S8" s="47"/>
    </row>
    <row r="9" spans="1:23" x14ac:dyDescent="0.2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52"/>
      <c r="N9" s="57"/>
      <c r="O9" s="59"/>
      <c r="P9" s="59"/>
      <c r="Q9" s="41"/>
      <c r="R9" s="44"/>
      <c r="S9" s="47"/>
    </row>
    <row r="10" spans="1:23" ht="39" thickBot="1" x14ac:dyDescent="0.25">
      <c r="A10" s="69"/>
      <c r="B10" s="70"/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53"/>
      <c r="N10" s="58"/>
      <c r="O10" s="60"/>
      <c r="P10" s="60"/>
      <c r="Q10" s="42"/>
      <c r="R10" s="45"/>
      <c r="S10" s="48"/>
      <c r="T10" s="1" t="s">
        <v>53</v>
      </c>
      <c r="U10" s="1" t="s">
        <v>54</v>
      </c>
      <c r="V10" s="8" t="s">
        <v>55</v>
      </c>
      <c r="W10" s="8" t="s">
        <v>52</v>
      </c>
    </row>
    <row r="11" spans="1:23" x14ac:dyDescent="0.2">
      <c r="A11" s="61" t="s">
        <v>46</v>
      </c>
      <c r="B11" s="74"/>
      <c r="C11" s="78" t="s">
        <v>11</v>
      </c>
      <c r="D11" s="79"/>
      <c r="E11" s="78" t="s">
        <v>12</v>
      </c>
      <c r="F11" s="79"/>
      <c r="G11" s="78" t="s">
        <v>13</v>
      </c>
      <c r="H11" s="79"/>
      <c r="I11" s="78" t="s">
        <v>14</v>
      </c>
      <c r="J11" s="79"/>
      <c r="K11" s="78" t="s">
        <v>15</v>
      </c>
      <c r="L11" s="79"/>
      <c r="M11" s="22" t="s">
        <v>21</v>
      </c>
      <c r="N11" s="9">
        <f>COUNTIF($C$14:$L$14,"*MD #1")</f>
        <v>0</v>
      </c>
      <c r="O11" s="9">
        <f>COUNTIF($C$15:$L$15,"*MD #1")</f>
        <v>0</v>
      </c>
      <c r="P11" s="9">
        <f>COUNTIF($C$16:$L$16,"*MD #1")</f>
        <v>0</v>
      </c>
      <c r="Q11" s="9">
        <f>COUNTIF($C$17:$L$17,"*MD #1")</f>
        <v>0</v>
      </c>
      <c r="R11" s="9">
        <f>COUNTIF($C$18:$L$18,"*MD #1")</f>
        <v>0</v>
      </c>
      <c r="S11" s="9">
        <f>COUNTIF($C$19:$L$19,"*MD #1*")</f>
        <v>6</v>
      </c>
      <c r="T11" s="1">
        <f>(SUM(N11:O11)/V$7)</f>
        <v>0</v>
      </c>
      <c r="U11" s="1">
        <f>(SUM(S11)/V$7)</f>
        <v>0.6</v>
      </c>
      <c r="V11" s="1" t="s">
        <v>56</v>
      </c>
      <c r="W11" s="1">
        <f>N26/V$7</f>
        <v>0.6</v>
      </c>
    </row>
    <row r="12" spans="1:23" x14ac:dyDescent="0.2">
      <c r="A12" s="6">
        <v>0</v>
      </c>
      <c r="B12" s="75" t="s">
        <v>16</v>
      </c>
      <c r="C12" s="80" t="s">
        <v>0</v>
      </c>
      <c r="D12" s="81"/>
      <c r="E12" s="80" t="s">
        <v>1</v>
      </c>
      <c r="F12" s="81"/>
      <c r="G12" s="80" t="s">
        <v>2</v>
      </c>
      <c r="H12" s="81"/>
      <c r="I12" s="80" t="s">
        <v>3</v>
      </c>
      <c r="J12" s="81"/>
      <c r="K12" s="80" t="s">
        <v>4</v>
      </c>
      <c r="L12" s="81"/>
      <c r="M12" s="22" t="s">
        <v>22</v>
      </c>
      <c r="N12" s="9">
        <f>COUNTIF($C$14:$L$14,"*MD #2*")</f>
        <v>0</v>
      </c>
      <c r="O12" s="9">
        <f>COUNTIF($C$15:$L$15,"*MD #2*")</f>
        <v>0</v>
      </c>
      <c r="P12" s="9">
        <f>COUNTIF($C$16:$L$16,"*MD #2*")</f>
        <v>0</v>
      </c>
      <c r="Q12" s="9">
        <f>COUNTIF($C$17:$L$17,"*MD #2*")</f>
        <v>0</v>
      </c>
      <c r="R12" s="9">
        <f>COUNTIF($C$18:$L$18,"*MD #2*")</f>
        <v>0</v>
      </c>
      <c r="S12" s="9">
        <f>COUNTIF($C$19:$L$19,"*MD #2*")</f>
        <v>0</v>
      </c>
      <c r="T12" s="1">
        <f>(SUM(N12:O12)/V$7)</f>
        <v>0</v>
      </c>
      <c r="U12" s="1">
        <f t="shared" ref="U12:U22" si="0">(SUM(S12)/V$7)</f>
        <v>0</v>
      </c>
      <c r="V12" s="1" t="s">
        <v>56</v>
      </c>
      <c r="W12" s="1">
        <f t="shared" ref="W12:W22" si="1">N27/V$7</f>
        <v>0</v>
      </c>
    </row>
    <row r="13" spans="1:23" x14ac:dyDescent="0.2">
      <c r="A13" s="7">
        <v>0</v>
      </c>
      <c r="B13" s="75" t="s">
        <v>17</v>
      </c>
      <c r="C13" s="82" t="s">
        <v>18</v>
      </c>
      <c r="D13" s="83" t="s">
        <v>19</v>
      </c>
      <c r="E13" s="82" t="s">
        <v>18</v>
      </c>
      <c r="F13" s="83" t="s">
        <v>19</v>
      </c>
      <c r="G13" s="82" t="s">
        <v>18</v>
      </c>
      <c r="H13" s="83" t="s">
        <v>19</v>
      </c>
      <c r="I13" s="82" t="s">
        <v>18</v>
      </c>
      <c r="J13" s="83" t="s">
        <v>19</v>
      </c>
      <c r="K13" s="82" t="s">
        <v>18</v>
      </c>
      <c r="L13" s="83" t="s">
        <v>19</v>
      </c>
      <c r="M13" s="22" t="s">
        <v>23</v>
      </c>
      <c r="N13" s="9">
        <f>COUNTIF($C$14:$L$14,"*MD #3*")</f>
        <v>0</v>
      </c>
      <c r="O13" s="9">
        <f>COUNTIF($C$15:$L$15,"*MD #3*")</f>
        <v>0</v>
      </c>
      <c r="P13" s="9">
        <f>COUNTIF($C$16:$L$16,"*MD #3*")</f>
        <v>0</v>
      </c>
      <c r="Q13" s="9">
        <f>COUNTIF($C$17:$L$17,"*MD #3*")</f>
        <v>0</v>
      </c>
      <c r="R13" s="9">
        <f>COUNTIF($C$18:$L$18,"*MD #3*")</f>
        <v>0</v>
      </c>
      <c r="S13" s="9">
        <f>COUNTIF($C$19:$L$19,"*MD #3*")</f>
        <v>0</v>
      </c>
      <c r="T13" s="1">
        <f>(SUM(N13:O13)/V$7)</f>
        <v>0</v>
      </c>
      <c r="U13" s="1">
        <f t="shared" si="0"/>
        <v>0</v>
      </c>
      <c r="V13" s="1" t="s">
        <v>56</v>
      </c>
      <c r="W13" s="1">
        <f t="shared" si="1"/>
        <v>0</v>
      </c>
    </row>
    <row r="14" spans="1:23" x14ac:dyDescent="0.2">
      <c r="A14" s="71" t="s">
        <v>20</v>
      </c>
      <c r="B14" s="76" t="s">
        <v>35</v>
      </c>
      <c r="C14" s="84"/>
      <c r="D14" s="85"/>
      <c r="E14" s="84"/>
      <c r="F14" s="85"/>
      <c r="G14" s="84"/>
      <c r="H14" s="85"/>
      <c r="I14" s="84"/>
      <c r="J14" s="85"/>
      <c r="K14" s="90"/>
      <c r="L14" s="87"/>
      <c r="M14" s="22" t="s">
        <v>24</v>
      </c>
      <c r="N14" s="9">
        <f>COUNTIF($C$14:$L$14,"*MD #4*")</f>
        <v>0</v>
      </c>
      <c r="O14" s="9">
        <f>COUNTIF($C$15:$L$15,"*MD #4*")</f>
        <v>0</v>
      </c>
      <c r="P14" s="9">
        <f>COUNTIF($C$16:$L$16,"*MD #4*")</f>
        <v>0</v>
      </c>
      <c r="Q14" s="9">
        <f>COUNTIF($C$17:$L$17,"*MD #4*")</f>
        <v>0</v>
      </c>
      <c r="R14" s="9">
        <f>COUNTIF($C$18:$L$18,"*MD #4*")</f>
        <v>0</v>
      </c>
      <c r="S14" s="9">
        <f>COUNTIF($C$19:$L$19,"*MD #4*")</f>
        <v>0</v>
      </c>
      <c r="T14" s="1">
        <f t="shared" ref="T14:T23" si="2">(SUM(N14:O14)/V$7)</f>
        <v>0</v>
      </c>
      <c r="U14" s="1">
        <f t="shared" si="0"/>
        <v>0</v>
      </c>
      <c r="V14" s="1" t="s">
        <v>56</v>
      </c>
      <c r="W14" s="1">
        <f t="shared" si="1"/>
        <v>0</v>
      </c>
    </row>
    <row r="15" spans="1:23" x14ac:dyDescent="0.2">
      <c r="A15" s="72"/>
      <c r="B15" s="76" t="s">
        <v>34</v>
      </c>
      <c r="C15" s="84"/>
      <c r="D15" s="85"/>
      <c r="E15" s="84"/>
      <c r="F15" s="85"/>
      <c r="G15" s="84"/>
      <c r="H15" s="85"/>
      <c r="I15" s="84"/>
      <c r="J15" s="85"/>
      <c r="K15" s="84"/>
      <c r="L15" s="94"/>
      <c r="M15" s="22" t="s">
        <v>26</v>
      </c>
      <c r="N15" s="9">
        <f>COUNTIF($C$14:$L$14,"*MD #5*")</f>
        <v>0</v>
      </c>
      <c r="O15" s="9">
        <f>COUNTIF($C$15:$L$15,"*MD #5*")</f>
        <v>0</v>
      </c>
      <c r="P15" s="9">
        <f>COUNTIF($C$16:$L$16,"*MD #5*")</f>
        <v>0</v>
      </c>
      <c r="Q15" s="9">
        <f>COUNTIF($C$17:$L$17,"*MD #5*")</f>
        <v>0</v>
      </c>
      <c r="R15" s="9">
        <f>COUNTIF($C$18:$L$18,"*MD #5*")</f>
        <v>0</v>
      </c>
      <c r="S15" s="9">
        <f>COUNTIF($C$19:$L$19,"*MD #5*")</f>
        <v>0</v>
      </c>
      <c r="T15" s="1">
        <f t="shared" si="2"/>
        <v>0</v>
      </c>
      <c r="U15" s="1">
        <f t="shared" si="0"/>
        <v>0</v>
      </c>
      <c r="V15" s="1" t="s">
        <v>56</v>
      </c>
      <c r="W15" s="1">
        <f t="shared" si="1"/>
        <v>0</v>
      </c>
    </row>
    <row r="16" spans="1:23" x14ac:dyDescent="0.2">
      <c r="A16" s="72"/>
      <c r="B16" s="76" t="s">
        <v>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22" t="s">
        <v>39</v>
      </c>
      <c r="N16" s="9">
        <f>COUNTIF($C$14:$L$14,"*MD #6*")</f>
        <v>0</v>
      </c>
      <c r="O16" s="9">
        <f>COUNTIF($C$15:$L$15,"*MD #6*")</f>
        <v>0</v>
      </c>
      <c r="P16" s="9">
        <f>COUNTIF($C$16:$L$16,"*MD #6*")</f>
        <v>0</v>
      </c>
      <c r="Q16" s="9">
        <f>COUNTIF($C$17:$L$17,"*MD #6*")</f>
        <v>0</v>
      </c>
      <c r="R16" s="9">
        <f>COUNTIF($C$18:$L$18,"*MD #6*")</f>
        <v>0</v>
      </c>
      <c r="S16" s="9">
        <f>COUNTIF($C$19:$L$19,"*MD #6*")</f>
        <v>0</v>
      </c>
      <c r="T16" s="1">
        <f t="shared" si="2"/>
        <v>0</v>
      </c>
      <c r="U16" s="1">
        <f t="shared" si="0"/>
        <v>0</v>
      </c>
      <c r="V16" s="1" t="s">
        <v>56</v>
      </c>
      <c r="W16" s="1">
        <f t="shared" si="1"/>
        <v>0</v>
      </c>
    </row>
    <row r="17" spans="1:23" x14ac:dyDescent="0.2">
      <c r="A17" s="72"/>
      <c r="B17" s="76" t="s">
        <v>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" t="s">
        <v>27</v>
      </c>
      <c r="N17" s="9">
        <f>COUNTIF($C$14:$L$14,"*MD #7*")</f>
        <v>0</v>
      </c>
      <c r="O17" s="9">
        <f>COUNTIF($C$15:$L$15,"*MD #7*")</f>
        <v>0</v>
      </c>
      <c r="P17" s="9">
        <f>COUNTIF($C$16:$L$16,"*MD #7*")</f>
        <v>0</v>
      </c>
      <c r="Q17" s="9">
        <f>COUNTIF($C$17:$L$17,"*MD #7*")</f>
        <v>0</v>
      </c>
      <c r="R17" s="9">
        <f>COUNTIF($C$18:$L$18,"*MD #7*")</f>
        <v>0</v>
      </c>
      <c r="S17" s="9">
        <f>COUNTIF($C$19:$L$19,"*MD #7*")</f>
        <v>0</v>
      </c>
      <c r="T17" s="1">
        <f t="shared" si="2"/>
        <v>0</v>
      </c>
      <c r="U17" s="1">
        <f t="shared" si="0"/>
        <v>0</v>
      </c>
      <c r="V17" s="1" t="s">
        <v>56</v>
      </c>
      <c r="W17" s="1">
        <f t="shared" si="1"/>
        <v>0</v>
      </c>
    </row>
    <row r="18" spans="1:23" x14ac:dyDescent="0.2">
      <c r="A18" s="72"/>
      <c r="B18" s="76" t="s">
        <v>25</v>
      </c>
      <c r="C18" s="84"/>
      <c r="D18" s="87"/>
      <c r="E18" s="90"/>
      <c r="F18" s="87"/>
      <c r="G18" s="84"/>
      <c r="H18" s="85"/>
      <c r="I18" s="84"/>
      <c r="J18" s="84"/>
      <c r="K18" s="84"/>
      <c r="L18" s="84"/>
      <c r="M18" s="22" t="s">
        <v>28</v>
      </c>
      <c r="N18" s="9">
        <f>COUNTIF($C$14:$L$14,"*MD #8*")</f>
        <v>0</v>
      </c>
      <c r="O18" s="9">
        <f>COUNTIF($C$15:$L$15,"*MD #8*")</f>
        <v>0</v>
      </c>
      <c r="P18" s="9">
        <f>COUNTIF($C$16:$L$16,"*MD #8*")</f>
        <v>0</v>
      </c>
      <c r="Q18" s="9">
        <f>COUNTIF($C$17:$L$17,"*MD #8*")</f>
        <v>0</v>
      </c>
      <c r="R18" s="9">
        <f>COUNTIF($C$18:$L$18,"*MD #8*")</f>
        <v>0</v>
      </c>
      <c r="S18" s="9">
        <f>COUNTIF($C$19:$L$19,"*MD #8*")</f>
        <v>0</v>
      </c>
      <c r="T18" s="1">
        <f t="shared" si="2"/>
        <v>0</v>
      </c>
      <c r="U18" s="1">
        <f t="shared" si="0"/>
        <v>0</v>
      </c>
      <c r="V18" s="1" t="s">
        <v>56</v>
      </c>
      <c r="W18" s="1">
        <f t="shared" si="1"/>
        <v>0</v>
      </c>
    </row>
    <row r="19" spans="1:23" ht="13.5" thickBot="1" x14ac:dyDescent="0.25">
      <c r="A19" s="73"/>
      <c r="B19" s="77" t="s">
        <v>36</v>
      </c>
      <c r="C19" s="88" t="s">
        <v>21</v>
      </c>
      <c r="D19" s="88" t="s">
        <v>21</v>
      </c>
      <c r="E19" s="88" t="s">
        <v>21</v>
      </c>
      <c r="F19" s="88" t="s">
        <v>21</v>
      </c>
      <c r="G19" s="88" t="s">
        <v>21</v>
      </c>
      <c r="H19" s="88" t="s">
        <v>21</v>
      </c>
      <c r="I19" s="88"/>
      <c r="J19" s="88"/>
      <c r="K19" s="88"/>
      <c r="L19" s="88"/>
      <c r="M19" s="22" t="s">
        <v>29</v>
      </c>
      <c r="N19" s="9">
        <f>COUNTIF($C$14:$L$14,"*MD #9*")</f>
        <v>0</v>
      </c>
      <c r="O19" s="9">
        <f>COUNTIF($C$15:$L$15,"*MD #9*")</f>
        <v>0</v>
      </c>
      <c r="P19" s="9">
        <f>COUNTIF($C$16:$L$16,"*MD #9*")</f>
        <v>0</v>
      </c>
      <c r="Q19" s="9">
        <f>COUNTIF($C$17:$L$17,"*MD #9*")</f>
        <v>0</v>
      </c>
      <c r="R19" s="9">
        <f>COUNTIF($C$18:$L$18,"*MD #9*")</f>
        <v>0</v>
      </c>
      <c r="S19" s="9">
        <f>COUNTIF($C$19:$L$19,"*MD #9*")</f>
        <v>0</v>
      </c>
      <c r="T19" s="1">
        <f t="shared" si="2"/>
        <v>0</v>
      </c>
      <c r="U19" s="1">
        <f t="shared" si="0"/>
        <v>0</v>
      </c>
      <c r="V19" s="1" t="s">
        <v>56</v>
      </c>
      <c r="W19" s="1">
        <f t="shared" si="1"/>
        <v>0</v>
      </c>
    </row>
    <row r="20" spans="1:23" x14ac:dyDescent="0.2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2" t="s">
        <v>40</v>
      </c>
      <c r="N20" s="9">
        <f>COUNTIF($C$14:$L$14,"*MD #10*")</f>
        <v>0</v>
      </c>
      <c r="O20" s="9">
        <f>COUNTIF($C$15:$L$15,"*MD #10*")</f>
        <v>0</v>
      </c>
      <c r="P20" s="9">
        <f>COUNTIF($C$16:$L$16,"*MD #10*")</f>
        <v>0</v>
      </c>
      <c r="Q20" s="9">
        <f>COUNTIF($C$17:$L$17,"*MD #10*")</f>
        <v>0</v>
      </c>
      <c r="R20" s="9">
        <f>COUNTIF($C$18:$L$18,"*MD #10*")</f>
        <v>0</v>
      </c>
      <c r="S20" s="9">
        <f>COUNTIF($C$19:$L$19,"*MD #10*")</f>
        <v>0</v>
      </c>
      <c r="T20" s="1">
        <f t="shared" si="2"/>
        <v>0</v>
      </c>
      <c r="U20" s="1">
        <f t="shared" si="0"/>
        <v>0</v>
      </c>
      <c r="V20" s="1" t="s">
        <v>56</v>
      </c>
      <c r="W20" s="1">
        <f t="shared" si="1"/>
        <v>0</v>
      </c>
    </row>
    <row r="21" spans="1:23" x14ac:dyDescent="0.2">
      <c r="M21" s="22" t="s">
        <v>41</v>
      </c>
      <c r="N21" s="9">
        <f>COUNTIF($C$14:$L$14,"*MD #11*")</f>
        <v>0</v>
      </c>
      <c r="O21" s="9">
        <f>COUNTIF($C$15:$L$15,"*MD #11*")</f>
        <v>0</v>
      </c>
      <c r="P21" s="9">
        <f>COUNTIF($C$16:$L$16,"*MD #11*")</f>
        <v>0</v>
      </c>
      <c r="Q21" s="9">
        <f>COUNTIF($C$17:$L$17,"*MD #11*")</f>
        <v>0</v>
      </c>
      <c r="R21" s="9">
        <f>COUNTIF($C$18:$L$18,"*MD #11*")</f>
        <v>0</v>
      </c>
      <c r="S21" s="9">
        <f>COUNTIF($C$19:$L$19,"*MD #11*")</f>
        <v>0</v>
      </c>
      <c r="T21" s="1">
        <f t="shared" si="2"/>
        <v>0</v>
      </c>
      <c r="U21" s="1">
        <f t="shared" si="0"/>
        <v>0</v>
      </c>
      <c r="V21" s="1" t="s">
        <v>56</v>
      </c>
      <c r="W21" s="1">
        <f t="shared" si="1"/>
        <v>0</v>
      </c>
    </row>
    <row r="22" spans="1:23" ht="13.5" thickBot="1" x14ac:dyDescent="0.25">
      <c r="M22" s="98" t="s">
        <v>42</v>
      </c>
      <c r="N22" s="98">
        <f>COUNTIF($C$14:$L$14,"*MD #12*")</f>
        <v>0</v>
      </c>
      <c r="O22" s="98">
        <f>COUNTIF($C$15:$L$15,"*MD #12*")</f>
        <v>0</v>
      </c>
      <c r="P22" s="98">
        <f>COUNTIF($C$16:$L$16,"*MD #12*")</f>
        <v>0</v>
      </c>
      <c r="Q22" s="98">
        <f>COUNTIF($C$17:$L$17,"*MD #12*")</f>
        <v>0</v>
      </c>
      <c r="R22" s="98">
        <f>COUNTIF($C$18:$L$18,"*MD #12*")</f>
        <v>0</v>
      </c>
      <c r="S22" s="98">
        <f>COUNTIF($C$19:$L$19,"*MD #12*")</f>
        <v>0</v>
      </c>
      <c r="T22" s="99">
        <f t="shared" si="2"/>
        <v>0</v>
      </c>
      <c r="U22" s="99">
        <f t="shared" si="0"/>
        <v>0</v>
      </c>
      <c r="V22" s="99" t="s">
        <v>56</v>
      </c>
      <c r="W22" s="99">
        <f t="shared" si="1"/>
        <v>0</v>
      </c>
    </row>
    <row r="23" spans="1:23" ht="14.25" thickTop="1" thickBo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17" t="s">
        <v>30</v>
      </c>
      <c r="N23" s="17">
        <f>SUM(N11:N22)</f>
        <v>0</v>
      </c>
      <c r="O23" s="17">
        <f t="shared" ref="O23:S23" si="3">SUM(O11:O22)</f>
        <v>0</v>
      </c>
      <c r="P23" s="17">
        <f t="shared" si="3"/>
        <v>0</v>
      </c>
      <c r="Q23" s="17">
        <f t="shared" si="3"/>
        <v>0</v>
      </c>
      <c r="R23" s="17">
        <f t="shared" si="3"/>
        <v>0</v>
      </c>
      <c r="S23" s="17">
        <f t="shared" si="3"/>
        <v>6</v>
      </c>
      <c r="T23" s="97">
        <f t="shared" si="2"/>
        <v>0</v>
      </c>
      <c r="U23" s="97">
        <f>(SUM(S23)/V$7)</f>
        <v>0.6</v>
      </c>
      <c r="V23" s="97" t="s">
        <v>56</v>
      </c>
      <c r="W23" s="97">
        <f>SUM(W11:W22)</f>
        <v>0.6</v>
      </c>
    </row>
    <row r="24" spans="1:23" ht="25.5" x14ac:dyDescent="0.2">
      <c r="B24" s="10"/>
      <c r="C24" s="37" t="s">
        <v>0</v>
      </c>
      <c r="D24" s="38"/>
      <c r="E24" s="37" t="s">
        <v>1</v>
      </c>
      <c r="F24" s="38"/>
      <c r="G24" s="37" t="s">
        <v>2</v>
      </c>
      <c r="H24" s="38"/>
      <c r="I24" s="37" t="s">
        <v>3</v>
      </c>
      <c r="J24" s="38"/>
      <c r="K24" s="37" t="s">
        <v>4</v>
      </c>
      <c r="L24" s="38"/>
      <c r="M24" s="27"/>
      <c r="N24" s="2"/>
      <c r="O24" s="19" t="s">
        <v>10</v>
      </c>
      <c r="P24" s="2"/>
      <c r="Q24" s="2"/>
      <c r="R24" s="2"/>
      <c r="S24" s="2"/>
      <c r="T24" s="2"/>
    </row>
    <row r="25" spans="1:23" ht="26.25" thickBot="1" x14ac:dyDescent="0.25">
      <c r="B25" s="33" t="s">
        <v>45</v>
      </c>
      <c r="C25" s="28" t="s">
        <v>18</v>
      </c>
      <c r="D25" s="29" t="s">
        <v>19</v>
      </c>
      <c r="E25" s="28" t="s">
        <v>18</v>
      </c>
      <c r="F25" s="29" t="s">
        <v>19</v>
      </c>
      <c r="G25" s="28" t="s">
        <v>18</v>
      </c>
      <c r="H25" s="29" t="s">
        <v>19</v>
      </c>
      <c r="I25" s="28" t="s">
        <v>18</v>
      </c>
      <c r="J25" s="29" t="s">
        <v>19</v>
      </c>
      <c r="K25" s="28" t="s">
        <v>18</v>
      </c>
      <c r="L25" s="29" t="s">
        <v>19</v>
      </c>
      <c r="M25" s="22"/>
      <c r="N25" s="15" t="s">
        <v>48</v>
      </c>
      <c r="O25" s="20" t="s">
        <v>47</v>
      </c>
      <c r="P25" s="2"/>
      <c r="Q25" s="2"/>
      <c r="R25" s="2"/>
      <c r="S25" s="2"/>
      <c r="T25" s="2"/>
    </row>
    <row r="26" spans="1:23" ht="12.75" customHeight="1" x14ac:dyDescent="0.2">
      <c r="A26" s="10"/>
      <c r="B26" s="34" t="s">
        <v>21</v>
      </c>
      <c r="C26" s="30">
        <f>COUNTIF(C$14:C$19,"MD #1")</f>
        <v>1</v>
      </c>
      <c r="D26" s="24">
        <f t="shared" ref="D26:L26" si="4">COUNTIF(D$14:D$19,"MD #1")</f>
        <v>1</v>
      </c>
      <c r="E26" s="30">
        <f t="shared" si="4"/>
        <v>1</v>
      </c>
      <c r="F26" s="24">
        <f t="shared" si="4"/>
        <v>1</v>
      </c>
      <c r="G26" s="30">
        <f t="shared" si="4"/>
        <v>1</v>
      </c>
      <c r="H26" s="24">
        <f t="shared" si="4"/>
        <v>1</v>
      </c>
      <c r="I26" s="30">
        <f t="shared" si="4"/>
        <v>0</v>
      </c>
      <c r="J26" s="24">
        <f t="shared" si="4"/>
        <v>0</v>
      </c>
      <c r="K26" s="30">
        <f t="shared" si="4"/>
        <v>0</v>
      </c>
      <c r="L26" s="24">
        <f t="shared" si="4"/>
        <v>0</v>
      </c>
      <c r="M26" s="22" t="s">
        <v>21</v>
      </c>
      <c r="N26" s="9">
        <f>SUM(C26:L26)</f>
        <v>6</v>
      </c>
      <c r="O26" s="12">
        <f t="shared" ref="O26:O36" si="5">N26/$V$7</f>
        <v>0.6</v>
      </c>
      <c r="P26" s="2"/>
      <c r="Q26" s="2"/>
      <c r="R26" s="2"/>
      <c r="S26" s="2"/>
      <c r="T26" s="2"/>
    </row>
    <row r="27" spans="1:23" x14ac:dyDescent="0.2">
      <c r="A27" s="10"/>
      <c r="B27" s="35" t="s">
        <v>22</v>
      </c>
      <c r="C27" s="31">
        <f t="shared" ref="C27:L27" si="6">COUNTIF(C$14:C$19,"MD #2")</f>
        <v>0</v>
      </c>
      <c r="D27" s="25">
        <f t="shared" si="6"/>
        <v>0</v>
      </c>
      <c r="E27" s="31">
        <f t="shared" si="6"/>
        <v>0</v>
      </c>
      <c r="F27" s="25">
        <f t="shared" si="6"/>
        <v>0</v>
      </c>
      <c r="G27" s="31">
        <f t="shared" si="6"/>
        <v>0</v>
      </c>
      <c r="H27" s="25">
        <f t="shared" si="6"/>
        <v>0</v>
      </c>
      <c r="I27" s="31">
        <f t="shared" si="6"/>
        <v>0</v>
      </c>
      <c r="J27" s="25">
        <f t="shared" si="6"/>
        <v>0</v>
      </c>
      <c r="K27" s="31">
        <f t="shared" si="6"/>
        <v>0</v>
      </c>
      <c r="L27" s="25">
        <f t="shared" si="6"/>
        <v>0</v>
      </c>
      <c r="M27" s="22" t="s">
        <v>22</v>
      </c>
      <c r="N27" s="9">
        <f t="shared" ref="N27:N36" si="7">SUM(C27:L27)</f>
        <v>0</v>
      </c>
      <c r="O27" s="12">
        <f t="shared" si="5"/>
        <v>0</v>
      </c>
      <c r="P27" s="2"/>
      <c r="Q27" s="2"/>
      <c r="R27" s="2"/>
      <c r="S27" s="2"/>
      <c r="T27" s="2"/>
    </row>
    <row r="28" spans="1:23" x14ac:dyDescent="0.2">
      <c r="A28" s="10"/>
      <c r="B28" s="35" t="s">
        <v>23</v>
      </c>
      <c r="C28" s="31">
        <f t="shared" ref="C28:L28" si="8">COUNTIF(C$14:C$19,"MD #3")</f>
        <v>0</v>
      </c>
      <c r="D28" s="25">
        <f t="shared" si="8"/>
        <v>0</v>
      </c>
      <c r="E28" s="31">
        <f t="shared" si="8"/>
        <v>0</v>
      </c>
      <c r="F28" s="25">
        <f t="shared" si="8"/>
        <v>0</v>
      </c>
      <c r="G28" s="31">
        <f t="shared" si="8"/>
        <v>0</v>
      </c>
      <c r="H28" s="25">
        <f t="shared" si="8"/>
        <v>0</v>
      </c>
      <c r="I28" s="31">
        <f t="shared" si="8"/>
        <v>0</v>
      </c>
      <c r="J28" s="25">
        <f t="shared" si="8"/>
        <v>0</v>
      </c>
      <c r="K28" s="31">
        <f t="shared" si="8"/>
        <v>0</v>
      </c>
      <c r="L28" s="25">
        <f t="shared" si="8"/>
        <v>0</v>
      </c>
      <c r="M28" s="23" t="s">
        <v>23</v>
      </c>
      <c r="N28" s="9">
        <f t="shared" si="7"/>
        <v>0</v>
      </c>
      <c r="O28" s="12">
        <f t="shared" si="5"/>
        <v>0</v>
      </c>
      <c r="P28" s="2"/>
      <c r="Q28" s="2"/>
      <c r="R28" s="2"/>
      <c r="S28" s="2"/>
      <c r="T28" s="2"/>
    </row>
    <row r="29" spans="1:23" x14ac:dyDescent="0.2">
      <c r="A29" s="10"/>
      <c r="B29" s="35" t="s">
        <v>24</v>
      </c>
      <c r="C29" s="31">
        <f t="shared" ref="C29:L29" si="9">COUNTIF(C$14:C$19,"MD #4")</f>
        <v>0</v>
      </c>
      <c r="D29" s="25">
        <f t="shared" si="9"/>
        <v>0</v>
      </c>
      <c r="E29" s="31">
        <f t="shared" si="9"/>
        <v>0</v>
      </c>
      <c r="F29" s="25">
        <f t="shared" si="9"/>
        <v>0</v>
      </c>
      <c r="G29" s="31">
        <f t="shared" si="9"/>
        <v>0</v>
      </c>
      <c r="H29" s="25">
        <f t="shared" si="9"/>
        <v>0</v>
      </c>
      <c r="I29" s="31">
        <f t="shared" si="9"/>
        <v>0</v>
      </c>
      <c r="J29" s="25">
        <f t="shared" si="9"/>
        <v>0</v>
      </c>
      <c r="K29" s="31">
        <f t="shared" si="9"/>
        <v>0</v>
      </c>
      <c r="L29" s="25">
        <f t="shared" si="9"/>
        <v>0</v>
      </c>
      <c r="M29" s="22" t="s">
        <v>24</v>
      </c>
      <c r="N29" s="9">
        <f t="shared" si="7"/>
        <v>0</v>
      </c>
      <c r="O29" s="12">
        <f t="shared" si="5"/>
        <v>0</v>
      </c>
      <c r="P29" s="2"/>
      <c r="Q29" s="2"/>
      <c r="R29" s="2"/>
      <c r="S29" s="2"/>
      <c r="T29" s="2"/>
    </row>
    <row r="30" spans="1:23" x14ac:dyDescent="0.2">
      <c r="A30" s="10"/>
      <c r="B30" s="35" t="s">
        <v>26</v>
      </c>
      <c r="C30" s="31">
        <f t="shared" ref="C30:L30" si="10">COUNTIF(C$14:C$19,"MD #5")</f>
        <v>0</v>
      </c>
      <c r="D30" s="25">
        <f t="shared" si="10"/>
        <v>0</v>
      </c>
      <c r="E30" s="31">
        <f t="shared" si="10"/>
        <v>0</v>
      </c>
      <c r="F30" s="25">
        <f t="shared" si="10"/>
        <v>0</v>
      </c>
      <c r="G30" s="31">
        <f t="shared" si="10"/>
        <v>0</v>
      </c>
      <c r="H30" s="25">
        <f t="shared" si="10"/>
        <v>0</v>
      </c>
      <c r="I30" s="31">
        <f t="shared" si="10"/>
        <v>0</v>
      </c>
      <c r="J30" s="25">
        <f t="shared" si="10"/>
        <v>0</v>
      </c>
      <c r="K30" s="31">
        <f t="shared" si="10"/>
        <v>0</v>
      </c>
      <c r="L30" s="25">
        <f t="shared" si="10"/>
        <v>0</v>
      </c>
      <c r="M30" s="22" t="s">
        <v>26</v>
      </c>
      <c r="N30" s="9">
        <f t="shared" si="7"/>
        <v>0</v>
      </c>
      <c r="O30" s="12">
        <f t="shared" si="5"/>
        <v>0</v>
      </c>
      <c r="P30" s="2"/>
      <c r="Q30" s="2"/>
      <c r="R30" s="2"/>
      <c r="S30" s="2"/>
      <c r="T30" s="2"/>
    </row>
    <row r="31" spans="1:23" x14ac:dyDescent="0.2">
      <c r="A31" s="10"/>
      <c r="B31" s="35" t="s">
        <v>39</v>
      </c>
      <c r="C31" s="31">
        <f t="shared" ref="C31:L31" si="11">COUNTIF(C$14:C$19,"MD #6")</f>
        <v>0</v>
      </c>
      <c r="D31" s="25">
        <f t="shared" si="11"/>
        <v>0</v>
      </c>
      <c r="E31" s="31">
        <f t="shared" si="11"/>
        <v>0</v>
      </c>
      <c r="F31" s="25">
        <f t="shared" si="11"/>
        <v>0</v>
      </c>
      <c r="G31" s="31">
        <f t="shared" si="11"/>
        <v>0</v>
      </c>
      <c r="H31" s="25">
        <f t="shared" si="11"/>
        <v>0</v>
      </c>
      <c r="I31" s="31">
        <f t="shared" si="11"/>
        <v>0</v>
      </c>
      <c r="J31" s="25">
        <f t="shared" si="11"/>
        <v>0</v>
      </c>
      <c r="K31" s="31">
        <f t="shared" si="11"/>
        <v>0</v>
      </c>
      <c r="L31" s="25">
        <f t="shared" si="11"/>
        <v>0</v>
      </c>
      <c r="M31" s="23" t="s">
        <v>39</v>
      </c>
      <c r="N31" s="9">
        <f t="shared" si="7"/>
        <v>0</v>
      </c>
      <c r="O31" s="12">
        <f t="shared" si="5"/>
        <v>0</v>
      </c>
      <c r="P31" s="2"/>
      <c r="Q31" s="2"/>
      <c r="R31" s="2"/>
      <c r="S31" s="2"/>
      <c r="T31" s="2"/>
    </row>
    <row r="32" spans="1:23" x14ac:dyDescent="0.2">
      <c r="A32" s="10"/>
      <c r="B32" s="35" t="s">
        <v>27</v>
      </c>
      <c r="C32" s="31">
        <f t="shared" ref="C32:L32" si="12">COUNTIF(C$14:C$19,"MD #7")</f>
        <v>0</v>
      </c>
      <c r="D32" s="25">
        <f t="shared" si="12"/>
        <v>0</v>
      </c>
      <c r="E32" s="31">
        <f t="shared" si="12"/>
        <v>0</v>
      </c>
      <c r="F32" s="25">
        <f t="shared" si="12"/>
        <v>0</v>
      </c>
      <c r="G32" s="31">
        <f t="shared" si="12"/>
        <v>0</v>
      </c>
      <c r="H32" s="25">
        <f t="shared" si="12"/>
        <v>0</v>
      </c>
      <c r="I32" s="31">
        <f t="shared" si="12"/>
        <v>0</v>
      </c>
      <c r="J32" s="25">
        <f t="shared" si="12"/>
        <v>0</v>
      </c>
      <c r="K32" s="31">
        <f t="shared" si="12"/>
        <v>0</v>
      </c>
      <c r="L32" s="25">
        <f t="shared" si="12"/>
        <v>0</v>
      </c>
      <c r="M32" s="22" t="s">
        <v>27</v>
      </c>
      <c r="N32" s="9">
        <f t="shared" si="7"/>
        <v>0</v>
      </c>
      <c r="O32" s="12">
        <f t="shared" si="5"/>
        <v>0</v>
      </c>
      <c r="P32" s="2"/>
      <c r="Q32" s="2"/>
      <c r="R32" s="2"/>
      <c r="S32" s="2"/>
      <c r="T32" s="2"/>
    </row>
    <row r="33" spans="1:20" x14ac:dyDescent="0.2">
      <c r="A33" s="10"/>
      <c r="B33" s="35" t="s">
        <v>28</v>
      </c>
      <c r="C33" s="31">
        <f t="shared" ref="C33:L33" si="13">COUNTIF(C$14:C$19,"MD #8")</f>
        <v>0</v>
      </c>
      <c r="D33" s="25">
        <f t="shared" si="13"/>
        <v>0</v>
      </c>
      <c r="E33" s="31">
        <f t="shared" si="13"/>
        <v>0</v>
      </c>
      <c r="F33" s="25">
        <f t="shared" si="13"/>
        <v>0</v>
      </c>
      <c r="G33" s="31">
        <f t="shared" si="13"/>
        <v>0</v>
      </c>
      <c r="H33" s="25">
        <f t="shared" si="13"/>
        <v>0</v>
      </c>
      <c r="I33" s="31">
        <f t="shared" si="13"/>
        <v>0</v>
      </c>
      <c r="J33" s="25">
        <f t="shared" si="13"/>
        <v>0</v>
      </c>
      <c r="K33" s="31">
        <f t="shared" si="13"/>
        <v>0</v>
      </c>
      <c r="L33" s="25">
        <f t="shared" si="13"/>
        <v>0</v>
      </c>
      <c r="M33" s="22" t="s">
        <v>28</v>
      </c>
      <c r="N33" s="9">
        <f t="shared" si="7"/>
        <v>0</v>
      </c>
      <c r="O33" s="12">
        <f t="shared" si="5"/>
        <v>0</v>
      </c>
      <c r="P33" s="2"/>
      <c r="Q33" s="2"/>
      <c r="R33" s="2"/>
      <c r="S33" s="2"/>
      <c r="T33" s="2"/>
    </row>
    <row r="34" spans="1:20" x14ac:dyDescent="0.2">
      <c r="A34" s="10"/>
      <c r="B34" s="35" t="s">
        <v>29</v>
      </c>
      <c r="C34" s="31">
        <f>COUNTIF(C$14:C$19,"MD #9")</f>
        <v>0</v>
      </c>
      <c r="D34" s="25">
        <f t="shared" ref="D34:L34" si="14">COUNTIF(D$14:D$19,"MD #9")</f>
        <v>0</v>
      </c>
      <c r="E34" s="31">
        <f t="shared" si="14"/>
        <v>0</v>
      </c>
      <c r="F34" s="25">
        <f t="shared" si="14"/>
        <v>0</v>
      </c>
      <c r="G34" s="31">
        <f t="shared" si="14"/>
        <v>0</v>
      </c>
      <c r="H34" s="25">
        <f t="shared" si="14"/>
        <v>0</v>
      </c>
      <c r="I34" s="31">
        <f t="shared" si="14"/>
        <v>0</v>
      </c>
      <c r="J34" s="25">
        <f t="shared" si="14"/>
        <v>0</v>
      </c>
      <c r="K34" s="31">
        <f t="shared" si="14"/>
        <v>0</v>
      </c>
      <c r="L34" s="25">
        <f t="shared" si="14"/>
        <v>0</v>
      </c>
      <c r="M34" s="23" t="s">
        <v>29</v>
      </c>
      <c r="N34" s="9">
        <f t="shared" si="7"/>
        <v>0</v>
      </c>
      <c r="O34" s="12">
        <f t="shared" si="5"/>
        <v>0</v>
      </c>
      <c r="P34" s="2"/>
      <c r="Q34" s="2"/>
      <c r="R34" s="2"/>
      <c r="S34" s="2"/>
      <c r="T34" s="2"/>
    </row>
    <row r="35" spans="1:20" x14ac:dyDescent="0.2">
      <c r="A35" s="10"/>
      <c r="B35" s="35" t="s">
        <v>40</v>
      </c>
      <c r="C35" s="31">
        <f>COUNTIF(C$14:C$19,"MD #10")</f>
        <v>0</v>
      </c>
      <c r="D35" s="25">
        <f t="shared" ref="D35:L35" si="15">COUNTIF(D$14:D$19,"MD #10")</f>
        <v>0</v>
      </c>
      <c r="E35" s="31">
        <f t="shared" si="15"/>
        <v>0</v>
      </c>
      <c r="F35" s="25">
        <f t="shared" si="15"/>
        <v>0</v>
      </c>
      <c r="G35" s="31">
        <f t="shared" si="15"/>
        <v>0</v>
      </c>
      <c r="H35" s="25">
        <f t="shared" si="15"/>
        <v>0</v>
      </c>
      <c r="I35" s="31">
        <f t="shared" si="15"/>
        <v>0</v>
      </c>
      <c r="J35" s="25">
        <f t="shared" si="15"/>
        <v>0</v>
      </c>
      <c r="K35" s="31">
        <f t="shared" si="15"/>
        <v>0</v>
      </c>
      <c r="L35" s="25">
        <f t="shared" si="15"/>
        <v>0</v>
      </c>
      <c r="M35" s="22" t="s">
        <v>40</v>
      </c>
      <c r="N35" s="9">
        <f t="shared" si="7"/>
        <v>0</v>
      </c>
      <c r="O35" s="12">
        <f t="shared" si="5"/>
        <v>0</v>
      </c>
      <c r="P35" s="2"/>
      <c r="Q35" s="2"/>
      <c r="R35" s="2"/>
      <c r="S35" s="2"/>
      <c r="T35" s="2"/>
    </row>
    <row r="36" spans="1:20" ht="13.5" thickBot="1" x14ac:dyDescent="0.25">
      <c r="A36" s="10"/>
      <c r="B36" s="36" t="s">
        <v>41</v>
      </c>
      <c r="C36" s="32">
        <f>COUNTIF(C$14:C$19,"MD #11")</f>
        <v>0</v>
      </c>
      <c r="D36" s="26">
        <f t="shared" ref="D36:L36" si="16">COUNTIF(D$14:D$19,"MD #11")</f>
        <v>0</v>
      </c>
      <c r="E36" s="32">
        <f t="shared" si="16"/>
        <v>0</v>
      </c>
      <c r="F36" s="26">
        <f t="shared" si="16"/>
        <v>0</v>
      </c>
      <c r="G36" s="32">
        <f t="shared" si="16"/>
        <v>0</v>
      </c>
      <c r="H36" s="26">
        <f t="shared" si="16"/>
        <v>0</v>
      </c>
      <c r="I36" s="32">
        <f t="shared" si="16"/>
        <v>0</v>
      </c>
      <c r="J36" s="26">
        <f t="shared" si="16"/>
        <v>0</v>
      </c>
      <c r="K36" s="32">
        <f t="shared" si="16"/>
        <v>0</v>
      </c>
      <c r="L36" s="26">
        <f t="shared" si="16"/>
        <v>0</v>
      </c>
      <c r="M36" s="103" t="s">
        <v>41</v>
      </c>
      <c r="N36" s="98">
        <f t="shared" si="7"/>
        <v>0</v>
      </c>
      <c r="O36" s="104">
        <f t="shared" si="5"/>
        <v>0</v>
      </c>
      <c r="P36" s="2"/>
      <c r="Q36" s="2"/>
      <c r="R36" s="2"/>
      <c r="S36" s="2"/>
      <c r="T36" s="2"/>
    </row>
    <row r="37" spans="1:20" ht="13.5" thickBo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0" t="s">
        <v>30</v>
      </c>
      <c r="N37" s="101">
        <f>SUM(N27:N36)</f>
        <v>0</v>
      </c>
      <c r="O37" s="102">
        <f>SUM(O26:O36)</f>
        <v>0.6</v>
      </c>
      <c r="P37" s="2"/>
      <c r="Q37" s="2"/>
      <c r="R37" s="2"/>
      <c r="S37" s="2"/>
      <c r="T37" s="2"/>
    </row>
    <row r="38" spans="1:20" ht="25.5" x14ac:dyDescent="0.2">
      <c r="N38" s="8" t="s">
        <v>49</v>
      </c>
      <c r="O38" s="8" t="s">
        <v>50</v>
      </c>
    </row>
  </sheetData>
  <mergeCells count="29">
    <mergeCell ref="C24:D24"/>
    <mergeCell ref="E24:F24"/>
    <mergeCell ref="G24:H24"/>
    <mergeCell ref="I24:J24"/>
    <mergeCell ref="K24:L24"/>
    <mergeCell ref="C12:D12"/>
    <mergeCell ref="E12:F12"/>
    <mergeCell ref="G12:H12"/>
    <mergeCell ref="I12:J12"/>
    <mergeCell ref="K12:L12"/>
    <mergeCell ref="A14:A19"/>
    <mergeCell ref="T6:U6"/>
    <mergeCell ref="T7:U7"/>
    <mergeCell ref="A11:B11"/>
    <mergeCell ref="C11:D11"/>
    <mergeCell ref="E11:F11"/>
    <mergeCell ref="G11:H11"/>
    <mergeCell ref="I11:J11"/>
    <mergeCell ref="K11:L11"/>
    <mergeCell ref="A1:L10"/>
    <mergeCell ref="M1:S1"/>
    <mergeCell ref="M2:M10"/>
    <mergeCell ref="N2:S2"/>
    <mergeCell ref="N3:N10"/>
    <mergeCell ref="O3:O10"/>
    <mergeCell ref="P3:P10"/>
    <mergeCell ref="Q3:Q10"/>
    <mergeCell ref="R3:R10"/>
    <mergeCell ref="S3:S10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B330A2AACB94478B4CC2F39002A861" ma:contentTypeVersion="12" ma:contentTypeDescription="Create a new document." ma:contentTypeScope="" ma:versionID="1c5e8a2c6b9e7bb47a2dab466428d7b5">
  <xsd:schema xmlns:xsd="http://www.w3.org/2001/XMLSchema" xmlns:xs="http://www.w3.org/2001/XMLSchema" xmlns:p="http://schemas.microsoft.com/office/2006/metadata/properties" xmlns:ns1="http://schemas.microsoft.com/sharepoint/v3" xmlns:ns3="ba28866e-f5dd-4244-9a9f-5ea6ca469195" targetNamespace="http://schemas.microsoft.com/office/2006/metadata/properties" ma:root="true" ma:fieldsID="8197da3a237c3282aa7a3279c6121ef2" ns1:_="" ns3:_="">
    <xsd:import namespace="http://schemas.microsoft.com/sharepoint/v3"/>
    <xsd:import namespace="ba28866e-f5dd-4244-9a9f-5ea6ca4691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8866e-f5dd-4244-9a9f-5ea6ca4691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C9EB49-CC7D-4023-8239-410E2782B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31B642-E222-4B8D-B988-A7755C393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28866e-f5dd-4244-9a9f-5ea6ca469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DCC5D0-46F9-4F1D-86E7-697A459B09E7}">
  <ds:schemaRefs>
    <ds:schemaRef ds:uri="http://schemas.microsoft.com/office/2006/documentManagement/types"/>
    <ds:schemaRef ds:uri="http://schemas.microsoft.com/office/2006/metadata/properties"/>
    <ds:schemaRef ds:uri="ba28866e-f5dd-4244-9a9f-5ea6ca469195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Mult MD example</vt:lpstr>
      <vt:lpstr>TTE example</vt:lpstr>
      <vt:lpstr>Fetal example</vt:lpstr>
      <vt:lpstr>'Mult MD example'!Print_Area</vt:lpstr>
    </vt:vector>
  </TitlesOfParts>
  <Company>Children's Hospital of Pgh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vallada</dc:creator>
  <cp:lastModifiedBy>Allada, Vivekanand</cp:lastModifiedBy>
  <cp:lastPrinted>2019-06-10T14:34:28Z</cp:lastPrinted>
  <dcterms:created xsi:type="dcterms:W3CDTF">2011-04-25T00:44:36Z</dcterms:created>
  <dcterms:modified xsi:type="dcterms:W3CDTF">2019-08-20T21:24:11Z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0x010100B0B330A2AACB94478B4CC2F39002A861</vt:lpwstr>
  </property>
</Properties>
</file>